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05" windowWidth="14805" windowHeight="7710"/>
  </bookViews>
  <sheets>
    <sheet name="О продукте" sheetId="5" r:id="rId1"/>
    <sheet name="Панели" sheetId="4" r:id="rId2"/>
    <sheet name="Готовые фасады" sheetId="7" r:id="rId3"/>
    <sheet name="Номенклатура" sheetId="6" r:id="rId4"/>
  </sheets>
  <definedNames>
    <definedName name="Курс">Панели!$J$8</definedName>
    <definedName name="Курс2">'Готовые фасады'!$I$9</definedName>
    <definedName name="_xlnm.Print_Area" localSheetId="0">'О продукте'!$A$1:$P$67</definedName>
  </definedNames>
  <calcPr calcId="145621"/>
</workbook>
</file>

<file path=xl/calcChain.xml><?xml version="1.0" encoding="utf-8"?>
<calcChain xmlns="http://schemas.openxmlformats.org/spreadsheetml/2006/main">
  <c r="J33" i="4" l="1"/>
  <c r="J32" i="4"/>
  <c r="I33" i="4"/>
  <c r="I32" i="4"/>
  <c r="H33" i="4"/>
  <c r="H32" i="4"/>
  <c r="G32" i="4"/>
  <c r="G33" i="4"/>
  <c r="J23" i="4"/>
  <c r="J24" i="4"/>
  <c r="J25" i="4"/>
  <c r="J26" i="4"/>
  <c r="J27" i="4"/>
  <c r="J28" i="4"/>
  <c r="J29" i="4"/>
  <c r="J22" i="4"/>
  <c r="I22" i="4"/>
  <c r="I23" i="4"/>
  <c r="I24" i="4"/>
  <c r="I25" i="4"/>
  <c r="I26" i="4"/>
  <c r="I27" i="4"/>
  <c r="I28" i="4"/>
  <c r="I29" i="4"/>
  <c r="H23" i="4"/>
  <c r="H24" i="4"/>
  <c r="H25" i="4"/>
  <c r="H26" i="4"/>
  <c r="H27" i="4"/>
  <c r="H28" i="4"/>
  <c r="H29" i="4"/>
  <c r="H22" i="4"/>
  <c r="J14" i="4"/>
  <c r="J15" i="4"/>
  <c r="J16" i="4"/>
  <c r="J17" i="4"/>
  <c r="J18" i="4"/>
  <c r="J19" i="4"/>
  <c r="J13" i="4"/>
  <c r="I14" i="4"/>
  <c r="I15" i="4"/>
  <c r="I16" i="4"/>
  <c r="I17" i="4"/>
  <c r="I18" i="4"/>
  <c r="I19" i="4"/>
  <c r="I13" i="4"/>
  <c r="H14" i="4"/>
  <c r="H15" i="4"/>
  <c r="H16" i="4"/>
  <c r="H17" i="4"/>
  <c r="H18" i="4"/>
  <c r="H19" i="4"/>
  <c r="H13" i="4"/>
  <c r="G23" i="4"/>
  <c r="G24" i="4"/>
  <c r="G25" i="4"/>
  <c r="G26" i="4"/>
  <c r="G27" i="4"/>
  <c r="G28" i="4"/>
  <c r="G29" i="4"/>
  <c r="G22" i="4"/>
  <c r="G14" i="4"/>
  <c r="G15" i="4"/>
  <c r="G16" i="4"/>
  <c r="G17" i="4"/>
  <c r="G18" i="4"/>
  <c r="G19" i="4"/>
  <c r="G13" i="4"/>
  <c r="G15" i="7" l="1"/>
  <c r="I15" i="7"/>
  <c r="F11" i="7"/>
  <c r="E11" i="7"/>
  <c r="D11" i="7"/>
  <c r="C11" i="7"/>
  <c r="F10" i="7"/>
  <c r="F9" i="7"/>
  <c r="E10" i="7"/>
  <c r="E9" i="7"/>
  <c r="D10" i="7"/>
  <c r="D9" i="7"/>
  <c r="C10" i="7"/>
  <c r="C9" i="7"/>
  <c r="G16" i="7" l="1"/>
  <c r="I16" i="7" s="1"/>
  <c r="G17" i="7"/>
  <c r="I17" i="7" s="1"/>
  <c r="G18" i="7"/>
  <c r="I18" i="7" s="1"/>
  <c r="G19" i="7"/>
  <c r="I19" i="7" s="1"/>
  <c r="G20" i="7"/>
  <c r="I20" i="7" s="1"/>
  <c r="G21" i="7"/>
  <c r="I21" i="7" s="1"/>
  <c r="G22" i="7"/>
  <c r="I22" i="7" s="1"/>
  <c r="G23" i="7"/>
  <c r="I23" i="7" s="1"/>
  <c r="G24" i="7"/>
  <c r="I24" i="7" s="1"/>
  <c r="G25" i="7"/>
  <c r="I25" i="7" s="1"/>
  <c r="G26" i="7"/>
  <c r="I26" i="7" s="1"/>
  <c r="G27" i="7"/>
  <c r="I27" i="7" s="1"/>
  <c r="G28" i="7"/>
  <c r="I28" i="7" s="1"/>
  <c r="G29" i="7"/>
  <c r="I29" i="7" s="1"/>
  <c r="I30" i="7" l="1"/>
</calcChain>
</file>

<file path=xl/sharedStrings.xml><?xml version="1.0" encoding="utf-8"?>
<sst xmlns="http://schemas.openxmlformats.org/spreadsheetml/2006/main" count="322" uniqueCount="216">
  <si>
    <t>Кромка ABS FunderMax 4037 MI Maryland 23x0,8 мм</t>
  </si>
  <si>
    <t>Кромка ABS FunderMax 4039 NI Maroni 23x0,8 мм</t>
  </si>
  <si>
    <t>Кромка ABS FunderMax L003 LU белый лед 23x1 мм c з/п</t>
  </si>
  <si>
    <t>Кромка ABS FunderMax L005 LO белый 23x0,8 мм</t>
  </si>
  <si>
    <t>Кромка ABS FunderMax L005 LU белый 22х1 мм</t>
  </si>
  <si>
    <t>Кромка ABS FunderMax L007 LO черный 23x0,8 мм</t>
  </si>
  <si>
    <t>Кромка ABS FunderMax L007 LU черный 22x1 мм</t>
  </si>
  <si>
    <t>Кромка ABS FunderMax L008 LO голубой 23x0,8 мм</t>
  </si>
  <si>
    <t>Кромка ABS FunderMax L008 LU голубой 23x1,3 мм</t>
  </si>
  <si>
    <t>Кромка ABS FunderMax L009 LO антрацит 23x0,8 мм</t>
  </si>
  <si>
    <t>Кромка ABS FunderMax L011 LO кремовый 23x0,8 мм</t>
  </si>
  <si>
    <t>Кромка ABS FunderMax L011 LU кремовый 23x1 мм</t>
  </si>
  <si>
    <t>Кромка ABS FunderMax L012 LO бежевый 23x1 мм</t>
  </si>
  <si>
    <t>Кромка ABS FunderMax L012 LU бежевый 23x1 мм</t>
  </si>
  <si>
    <t>Кромка ABS FunderMax L013 LO капучино 23x0,8 мм</t>
  </si>
  <si>
    <t>Кромка ABS FunderMax L017 LU темно серый 23x1 мм</t>
  </si>
  <si>
    <t>Кромка ABS FunderMax L018 LU серый 23x1 мм</t>
  </si>
  <si>
    <t>Панель ДСП FunderMax 4037 MI Maryland 2820*2070*19,7 мм</t>
  </si>
  <si>
    <t>Панель ДСП FunderMax 4039 NI Maroni 2820*2070*19 мм</t>
  </si>
  <si>
    <t>Панель ДСП FunderMax L005 LO матовый белый 2820*2070*19 мм</t>
  </si>
  <si>
    <t>Панель ДСП FunderMax L007 LO матовый черный 2820*2070*19 мм</t>
  </si>
  <si>
    <t>Панель ДСП FunderMax L008 LO матовый голубой 2820*2070*19 мм</t>
  </si>
  <si>
    <t>Панель ДСП FunderMax L009 LO матовый антрацит 2820*2070*19 мм</t>
  </si>
  <si>
    <t>Панель ДСП FunderMax L011 LO матовый кремовый 2820*2070*19 мм</t>
  </si>
  <si>
    <t>Панель ДСП FunderMax L012 LO матовый бежевый 2820*2070*19 мм</t>
  </si>
  <si>
    <t>Панель ДСП FunderMax L013 LO матовый капучино 2820*2070*19 мм</t>
  </si>
  <si>
    <t>Панель МДФ FunderMax L003 LU зеркальный белый лед 2800*2070*19 мм</t>
  </si>
  <si>
    <t>Панель МДФ FunderMax L005 LU зеркальный белый 2800*2070*19 мм</t>
  </si>
  <si>
    <t>Панель МДФ FunderMax L007 LU зеркальный черный 2800*2070*19 мм</t>
  </si>
  <si>
    <t>Панель МДФ FunderMax L008 LU зеркальный голубой 2800*2070*19 мм</t>
  </si>
  <si>
    <t>Панель МДФ FunderMax L011 LU зеркальный кремовы 2800*2070*19 мм</t>
  </si>
  <si>
    <t>Панель МДФ FunderMax L012 LU зеркальный бежевый 2800*2070*19 мм</t>
  </si>
  <si>
    <t>Панель МДФ FunderMax L017 LU зеркальный темно серый 2800*2070*19 мм</t>
  </si>
  <si>
    <t>Панель МДФ FunderMax L018 LU зеркальный серый 2800*2070*19 мм</t>
  </si>
  <si>
    <t>Декор</t>
  </si>
  <si>
    <t>Наименование</t>
  </si>
  <si>
    <t xml:space="preserve">L005 LO </t>
  </si>
  <si>
    <t>L007 LO</t>
  </si>
  <si>
    <t>L008 LO</t>
  </si>
  <si>
    <t>L009 LO</t>
  </si>
  <si>
    <t xml:space="preserve">L011 LO </t>
  </si>
  <si>
    <t>L012 LO</t>
  </si>
  <si>
    <t>L013 LO</t>
  </si>
  <si>
    <t>Матовый белый</t>
  </si>
  <si>
    <t>Матовый черный</t>
  </si>
  <si>
    <t>Матовый голубой</t>
  </si>
  <si>
    <t>Матовый антрацит</t>
  </si>
  <si>
    <t>Матовый кремовый</t>
  </si>
  <si>
    <t>Матовый бежевый</t>
  </si>
  <si>
    <t>Матовый капучино</t>
  </si>
  <si>
    <t>Кромка
23х0,8 мм</t>
  </si>
  <si>
    <t>Кромка
23х1 мм</t>
  </si>
  <si>
    <t>L003 LU</t>
  </si>
  <si>
    <t>Зеркальный белый лед</t>
  </si>
  <si>
    <t>Матовые панели LOTOS</t>
  </si>
  <si>
    <t>Глянцевые панели LUXOS</t>
  </si>
  <si>
    <t xml:space="preserve">L005 LU </t>
  </si>
  <si>
    <t>Зеркальный белый</t>
  </si>
  <si>
    <t>L007 LU</t>
  </si>
  <si>
    <t>Зеркальный черный</t>
  </si>
  <si>
    <t>L008 LU</t>
  </si>
  <si>
    <t>Зеркальный синий</t>
  </si>
  <si>
    <t>L011 LU</t>
  </si>
  <si>
    <t>Зеркальный кремовый</t>
  </si>
  <si>
    <t xml:space="preserve">L012 LU </t>
  </si>
  <si>
    <t>Зеркальный бежевый</t>
  </si>
  <si>
    <t>L017 LU</t>
  </si>
  <si>
    <t>L018 LU</t>
  </si>
  <si>
    <t>Зеркальный серый</t>
  </si>
  <si>
    <t>Зеркальный темно серый</t>
  </si>
  <si>
    <t>MI Maryland</t>
  </si>
  <si>
    <t>NI Maroni</t>
  </si>
  <si>
    <t>TSS-панели Superfront</t>
  </si>
  <si>
    <t>Толщина, мм</t>
  </si>
  <si>
    <t>Мелкооптовые цены, руб</t>
  </si>
  <si>
    <t>Розничные цены, руб</t>
  </si>
  <si>
    <t>Р0000027704</t>
  </si>
  <si>
    <t>Р0000027705</t>
  </si>
  <si>
    <t>Р0000024535</t>
  </si>
  <si>
    <t>Р0000024536</t>
  </si>
  <si>
    <t>Р0000024537</t>
  </si>
  <si>
    <t>Р0000024538</t>
  </si>
  <si>
    <t>Р0000024540</t>
  </si>
  <si>
    <t>Р0000024541</t>
  </si>
  <si>
    <t>Р0000031781</t>
  </si>
  <si>
    <t>Р0000024542</t>
  </si>
  <si>
    <t>Р0000024543</t>
  </si>
  <si>
    <t>Панели</t>
  </si>
  <si>
    <t>Р0000024545</t>
  </si>
  <si>
    <t>Р0000024547</t>
  </si>
  <si>
    <t>Р0000024549</t>
  </si>
  <si>
    <t>Р0000024550</t>
  </si>
  <si>
    <t>Код
панели</t>
  </si>
  <si>
    <t>Код
1/2 панели</t>
  </si>
  <si>
    <t>Код
кромки</t>
  </si>
  <si>
    <t>Р0000027707</t>
  </si>
  <si>
    <t>Р0000027708</t>
  </si>
  <si>
    <t>Р0000024519</t>
  </si>
  <si>
    <t>Р0000024521</t>
  </si>
  <si>
    <t>Р0000024522</t>
  </si>
  <si>
    <t>Р0000024523</t>
  </si>
  <si>
    <t>Р0000024525</t>
  </si>
  <si>
    <t>Р0000024526</t>
  </si>
  <si>
    <t>Р0000024528</t>
  </si>
  <si>
    <t>Р0000024529</t>
  </si>
  <si>
    <t>Р0000024530</t>
  </si>
  <si>
    <t>Р0000024532</t>
  </si>
  <si>
    <t>Р0000024527</t>
  </si>
  <si>
    <t>Р0000024533</t>
  </si>
  <si>
    <t>Р0000024534</t>
  </si>
  <si>
    <t>Кромка</t>
  </si>
  <si>
    <t>Р0000027710</t>
  </si>
  <si>
    <t>Р0000027709</t>
  </si>
  <si>
    <t>Р0000024551</t>
  </si>
  <si>
    <t>Р0000024552</t>
  </si>
  <si>
    <t>Р0000024553</t>
  </si>
  <si>
    <t>Р0000024554</t>
  </si>
  <si>
    <t>Р0000024555</t>
  </si>
  <si>
    <t>Р0000024556</t>
  </si>
  <si>
    <t>Р0000024557</t>
  </si>
  <si>
    <t>Р0000024560</t>
  </si>
  <si>
    <t>Р0000024562</t>
  </si>
  <si>
    <t>Р0000024563</t>
  </si>
  <si>
    <t>Р0000024564</t>
  </si>
  <si>
    <t>Р0000024565</t>
  </si>
  <si>
    <t>Р0000024566</t>
  </si>
  <si>
    <t>Код</t>
  </si>
  <si>
    <t>Вид</t>
  </si>
  <si>
    <t>Прайс-лист на декоративные панели FunderMax</t>
  </si>
  <si>
    <t>№</t>
  </si>
  <si>
    <t>Выберите декор</t>
  </si>
  <si>
    <t>Кв. м.</t>
  </si>
  <si>
    <t>Вид кромки</t>
  </si>
  <si>
    <t>Лазерная</t>
  </si>
  <si>
    <t>PUR-клей</t>
  </si>
  <si>
    <t>L005 LO Матовый белый</t>
  </si>
  <si>
    <t>L007 LO Матовый черный</t>
  </si>
  <si>
    <t>L008 LO Матовый голубой</t>
  </si>
  <si>
    <t>L009 LO Матовый антрацит</t>
  </si>
  <si>
    <t>L011 LO Матовый кремовый</t>
  </si>
  <si>
    <t>L012 LO Матовый бежевый</t>
  </si>
  <si>
    <t>L013 LO Матовый капучино</t>
  </si>
  <si>
    <t>L003 LU Зеркальный белый лед</t>
  </si>
  <si>
    <t>L005 LU Зеркальный белый</t>
  </si>
  <si>
    <t>L007 LU Зеркальный черный</t>
  </si>
  <si>
    <t>L008 LU Зеркальный синий</t>
  </si>
  <si>
    <t>L011 LU Зеркальный кремовый</t>
  </si>
  <si>
    <t>L012 LU Зеркальный бежевый</t>
  </si>
  <si>
    <t>L017 LU Зеркальный темно серый</t>
  </si>
  <si>
    <t>Высота
фасада, мм</t>
  </si>
  <si>
    <t>Ширина
фасада, мм</t>
  </si>
  <si>
    <t>Вид фасадов</t>
  </si>
  <si>
    <t>Цена розничная, кв.м/руб</t>
  </si>
  <si>
    <t>Цена мелкооптовая, кв.м/руб</t>
  </si>
  <si>
    <t>Форма для рассчета</t>
  </si>
  <si>
    <t>Прайс-лист на готовые фасады FunderMax</t>
  </si>
  <si>
    <t>Выберите
кромку</t>
  </si>
  <si>
    <t>Цена,
кв.м/руб</t>
  </si>
  <si>
    <t>Сумма,
руб</t>
  </si>
  <si>
    <t>Количество</t>
  </si>
  <si>
    <t>Компания НОИС оставляет за собой право изменять цены без уведомления.</t>
  </si>
  <si>
    <t>Актуальный прайс-лист всегда доступен на нашем сайте ноис.рф</t>
  </si>
  <si>
    <t>Декоративные панели FunderMax</t>
  </si>
  <si>
    <t>Каталог готовых изделий</t>
  </si>
  <si>
    <t>Цены на панели FunderMax</t>
  </si>
  <si>
    <t>1. Минимальный заказ 0,3 кв.м.</t>
  </si>
  <si>
    <t>2. Минимальный размер по одной из сторон 100 мм.</t>
  </si>
  <si>
    <t>3. Если размер одной из сторон менее 250 мм, то цена за квадрат +1500 руб (только на эту конкретную деталь).</t>
  </si>
  <si>
    <t>Глянцевые фасады LUXOS</t>
  </si>
  <si>
    <t>Матовые фасады LOTOS</t>
  </si>
  <si>
    <t>Фасады TSS Superfront</t>
  </si>
  <si>
    <t>Итого</t>
  </si>
  <si>
    <t>Обратите внимание на условия заказа:</t>
  </si>
  <si>
    <t>+7 (383) 325-30-50</t>
  </si>
  <si>
    <t>nois@nois.su</t>
  </si>
  <si>
    <t>www.nois.su</t>
  </si>
  <si>
    <t>Установите курс евро ЦБ РФ —&gt;</t>
  </si>
  <si>
    <t>Цены на готовые фасады</t>
  </si>
  <si>
    <t>Презентация компании FunderMax</t>
  </si>
  <si>
    <t>Техническая информация</t>
  </si>
  <si>
    <r>
      <rPr>
        <b/>
        <sz val="11"/>
        <color theme="1"/>
        <rFont val="Arial"/>
        <family val="2"/>
        <charset val="204"/>
      </rPr>
      <t xml:space="preserve">Панели LUXOS Premium Star </t>
    </r>
    <r>
      <rPr>
        <sz val="11"/>
        <color theme="1"/>
        <rFont val="Arial"/>
        <family val="2"/>
        <charset val="204"/>
      </rPr>
      <t>- это ультраглянцевые панели для производства высококачественных мебельных фасадов, созданные по инновационной технологии нанесения UV-лака.</t>
    </r>
  </si>
  <si>
    <r>
      <rPr>
        <b/>
        <sz val="11"/>
        <color theme="1"/>
        <rFont val="Arial"/>
        <family val="2"/>
        <charset val="204"/>
      </rPr>
      <t>FunderMax</t>
    </r>
    <r>
      <rPr>
        <sz val="11"/>
        <color theme="1"/>
        <rFont val="Arial"/>
        <family val="2"/>
        <charset val="204"/>
      </rPr>
      <t xml:space="preserve"> – крупнейшая австрийская компания, занимающаяся производством пластика и мебельных плит. Ассортимент FunderMax представлен глянцевыми панелями LUXOS и матовыми панелями LOTOS коллекции Premium Star, а также плитами TSS Star Favorit Superfront c глубокой структурированной поверхностью.</t>
    </r>
  </si>
  <si>
    <t>• Ультраглянцевая зеркальная поверхность (более 95 GL)</t>
  </si>
  <si>
    <t>• Высокая светоустойчивость, не выцветает</t>
  </si>
  <si>
    <t>• Обратная сторона в цвет лицевой поверхности</t>
  </si>
  <si>
    <t>• Износостойкая поверхность</t>
  </si>
  <si>
    <t>• Кромка ABS в тон декора</t>
  </si>
  <si>
    <r>
      <rPr>
        <b/>
        <sz val="11"/>
        <color theme="1"/>
        <rFont val="Arial"/>
        <family val="2"/>
        <charset val="204"/>
      </rPr>
      <t>Панели LOTOS Premium Star</t>
    </r>
    <r>
      <rPr>
        <sz val="11"/>
        <color theme="1"/>
        <rFont val="Arial"/>
        <family val="2"/>
        <charset val="204"/>
      </rPr>
      <t xml:space="preserve"> – это суперматовые панели с антипальчиковым покрытием, бархатистым эффектом и способностью термального восстановления микроцарапин.</t>
    </r>
  </si>
  <si>
    <t>• Ровная поверхность без шагрени</t>
  </si>
  <si>
    <t>• Режется без сколов</t>
  </si>
  <si>
    <t>• Легкий уход за поверхностью</t>
  </si>
  <si>
    <t>• Бархатистая поверхность</t>
  </si>
  <si>
    <t>• Термальное восстановление микроцарапин</t>
  </si>
  <si>
    <t>• Мягкое прикосновение Soft Touch</t>
  </si>
  <si>
    <t>• Не оставляет отпечатков пальцев</t>
  </si>
  <si>
    <t>• Легкий уход за порвехностью</t>
  </si>
  <si>
    <t>• Светоустойчивость и износостойкая поверхность</t>
  </si>
  <si>
    <r>
      <rPr>
        <b/>
        <sz val="11"/>
        <color theme="1"/>
        <rFont val="Arial"/>
        <family val="2"/>
        <charset val="204"/>
      </rPr>
      <t>TSS-панели Superfront</t>
    </r>
    <r>
      <rPr>
        <sz val="11"/>
        <color theme="1"/>
        <rFont val="Arial"/>
        <family val="2"/>
        <charset val="204"/>
      </rPr>
      <t xml:space="preserve"> (thermo structured surface - термо-структурированная поверхность) - это панель, произведенная путем совмещения двух технологий: технология производства пластика HPL и технологии прямого ламинирования. Отличаются глубокой структурой поверхности, что в сочетании с красивым декором придаёт панелям натуральный древесный вид. Все панели двухсторонние.</t>
    </r>
  </si>
  <si>
    <t>Офисы продаж</t>
  </si>
  <si>
    <r>
      <rPr>
        <b/>
        <sz val="10"/>
        <color theme="1"/>
        <rFont val="Arial"/>
        <family val="2"/>
        <charset val="204"/>
      </rPr>
      <t>г. Новосибирск</t>
    </r>
    <r>
      <rPr>
        <sz val="10"/>
        <color theme="1"/>
        <rFont val="Arial"/>
        <family val="2"/>
        <charset val="204"/>
      </rPr>
      <t xml:space="preserve">
ул. Дуси Ковальчук, 1 к4
(383) 325-30-50
nois@nois.su</t>
    </r>
  </si>
  <si>
    <r>
      <rPr>
        <b/>
        <sz val="10"/>
        <color theme="1"/>
        <rFont val="Arial"/>
        <family val="2"/>
        <charset val="204"/>
      </rPr>
      <t>г. Новосибирск</t>
    </r>
    <r>
      <rPr>
        <sz val="10"/>
        <color theme="1"/>
        <rFont val="Arial"/>
        <family val="2"/>
        <charset val="204"/>
      </rPr>
      <t xml:space="preserve">
ул. Ватутина, 99 н6
(383) 352-39-57
lb@nois.su</t>
    </r>
  </si>
  <si>
    <r>
      <rPr>
        <b/>
        <sz val="10"/>
        <color theme="1"/>
        <rFont val="Arial"/>
        <family val="2"/>
        <charset val="204"/>
      </rPr>
      <t>г. Бердск</t>
    </r>
    <r>
      <rPr>
        <sz val="10"/>
        <color theme="1"/>
        <rFont val="Arial"/>
        <family val="2"/>
        <charset val="204"/>
      </rPr>
      <t xml:space="preserve">
ул. Ленина, 27
(383) 311-00-77
berdsk@nois.su</t>
    </r>
  </si>
  <si>
    <r>
      <rPr>
        <b/>
        <sz val="10"/>
        <color theme="1"/>
        <rFont val="Arial"/>
        <family val="2"/>
        <charset val="204"/>
      </rPr>
      <t>г. Владивосток</t>
    </r>
    <r>
      <rPr>
        <sz val="10"/>
        <color theme="1"/>
        <rFont val="Arial"/>
        <family val="2"/>
        <charset val="204"/>
      </rPr>
      <t xml:space="preserve">
ул. Русская, 77в
+7 (423) 23-171-23
vl@nois.su</t>
    </r>
  </si>
  <si>
    <r>
      <rPr>
        <b/>
        <sz val="10"/>
        <color theme="1"/>
        <rFont val="Arial"/>
        <family val="2"/>
        <charset val="204"/>
      </rPr>
      <t>г. Иркутск</t>
    </r>
    <r>
      <rPr>
        <sz val="10"/>
        <color theme="1"/>
        <rFont val="Arial"/>
        <family val="2"/>
        <charset val="204"/>
      </rPr>
      <t xml:space="preserve">
ул. Челябинская, 26 к5
+7 (3952) 50-33-77
Irkutsk@nois.su</t>
    </r>
  </si>
  <si>
    <t>ноис.рф</t>
  </si>
  <si>
    <t>Официальный сайт:</t>
  </si>
  <si>
    <r>
      <rPr>
        <b/>
        <sz val="11"/>
        <color theme="1"/>
        <rFont val="Arial"/>
        <family val="2"/>
        <charset val="204"/>
      </rPr>
      <t>Компания НОИС</t>
    </r>
    <r>
      <rPr>
        <sz val="11"/>
        <color theme="1"/>
        <rFont val="Arial"/>
        <family val="2"/>
        <charset val="204"/>
      </rPr>
      <t xml:space="preserve"> является эксклюзивным дилером FunderMax в Новосибирске, Владивостоке и Иркутске.</t>
    </r>
  </si>
  <si>
    <t>Коллекции декоров</t>
  </si>
  <si>
    <t>Панель
2820*2070</t>
  </si>
  <si>
    <t>Панель
2800*2070</t>
  </si>
  <si>
    <t>Мелкооптовая цена, евро</t>
  </si>
  <si>
    <t>Розничная цена, евро</t>
  </si>
  <si>
    <t>Действителен от 14.08.2020г.</t>
  </si>
  <si>
    <t>Р0000024558</t>
  </si>
  <si>
    <t>Р0000024561</t>
  </si>
  <si>
    <t>Оплата производится в рублях по курсу Евро ЦБ РФ на день оплаты +2%.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</si>
</sst>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р.&quot;"/>
    <numFmt numFmtId="165" formatCode="#,##0.00&quot;р.&quot;"/>
    <numFmt numFmtId="166" formatCode="_-* #,##0.00_р_._-;\-* #,##0.00_р_._-;_-* &quot;-&quot;??_р_.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0"/>
      <color rgb="FFFF4207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4"/>
      <color theme="0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 Cyr"/>
      <family val="2"/>
      <charset val="204"/>
    </font>
    <font>
      <sz val="10"/>
      <name val="Trebuchet MS"/>
      <family val="2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0"/>
      <name val="Arial"/>
      <family val="2"/>
      <charset val="204"/>
    </font>
    <font>
      <u/>
      <sz val="12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sz val="12"/>
      <color rgb="FF17375E"/>
      <name val="Arial"/>
      <family val="2"/>
      <charset val="204"/>
    </font>
    <font>
      <b/>
      <sz val="12"/>
      <color rgb="FFFF4207"/>
      <name val="Arial"/>
      <family val="2"/>
      <charset val="204"/>
    </font>
    <font>
      <b/>
      <sz val="16"/>
      <color theme="0"/>
      <name val="Arial"/>
      <family val="2"/>
      <charset val="204"/>
    </font>
    <font>
      <u/>
      <sz val="11"/>
      <color theme="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sz val="11"/>
      <color theme="1"/>
      <name val="Calibri"/>
      <family val="2"/>
      <scheme val="minor"/>
    </font>
    <font>
      <b/>
      <u/>
      <sz val="10"/>
      <color rgb="FFFF4207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5B5B5B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A0A0A0"/>
        <bgColor indexed="64"/>
      </patternFill>
    </fill>
    <fill>
      <patternFill patternType="solid">
        <fgColor rgb="FFE42B24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/>
    <xf numFmtId="0" fontId="22" fillId="0" borderId="0"/>
    <xf numFmtId="0" fontId="1" fillId="0" borderId="0"/>
    <xf numFmtId="0" fontId="5" fillId="0" borderId="0"/>
    <xf numFmtId="0" fontId="21" fillId="0" borderId="0"/>
    <xf numFmtId="166" fontId="33" fillId="0" borderId="0" applyFont="0" applyFill="0" applyBorder="0" applyAlignment="0" applyProtection="0"/>
  </cellStyleXfs>
  <cellXfs count="155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5" fillId="0" borderId="0" xfId="1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Protection="1"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65" fontId="29" fillId="0" borderId="1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Protection="1"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Protection="1">
      <protection locked="0"/>
    </xf>
    <xf numFmtId="0" fontId="20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5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/>
    </xf>
    <xf numFmtId="0" fontId="3" fillId="0" borderId="1" xfId="0" applyFont="1" applyBorder="1" applyProtection="1"/>
    <xf numFmtId="0" fontId="11" fillId="0" borderId="1" xfId="0" applyFont="1" applyBorder="1" applyProtection="1"/>
    <xf numFmtId="0" fontId="5" fillId="0" borderId="1" xfId="1" applyNumberFormat="1" applyFont="1" applyBorder="1" applyAlignment="1" applyProtection="1">
      <alignment horizontal="left" vertical="center" wrapText="1"/>
    </xf>
    <xf numFmtId="0" fontId="5" fillId="0" borderId="1" xfId="1" applyNumberFormat="1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5" fillId="0" borderId="5" xfId="1" applyNumberFormat="1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/>
    </xf>
    <xf numFmtId="0" fontId="5" fillId="0" borderId="6" xfId="1" applyNumberFormat="1" applyFont="1" applyBorder="1" applyAlignment="1" applyProtection="1">
      <alignment horizontal="left" vertical="center" wrapText="1"/>
    </xf>
    <xf numFmtId="0" fontId="5" fillId="0" borderId="2" xfId="1" applyNumberFormat="1" applyFont="1" applyBorder="1" applyAlignment="1" applyProtection="1">
      <alignment horizontal="left" vertical="center" wrapText="1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/>
    <xf numFmtId="0" fontId="3" fillId="0" borderId="9" xfId="0" applyFont="1" applyFill="1" applyBorder="1" applyProtection="1"/>
    <xf numFmtId="0" fontId="3" fillId="0" borderId="11" xfId="0" applyFont="1" applyFill="1" applyBorder="1" applyProtection="1"/>
    <xf numFmtId="0" fontId="3" fillId="0" borderId="11" xfId="0" applyFont="1" applyFill="1" applyBorder="1" applyAlignment="1" applyProtection="1">
      <alignment horizontal="left" vertical="center"/>
    </xf>
    <xf numFmtId="0" fontId="24" fillId="0" borderId="11" xfId="0" applyFont="1" applyFill="1" applyBorder="1" applyAlignment="1" applyProtection="1">
      <alignment horizontal="right"/>
    </xf>
    <xf numFmtId="0" fontId="3" fillId="0" borderId="10" xfId="0" applyFont="1" applyFill="1" applyBorder="1" applyAlignment="1" applyProtection="1"/>
    <xf numFmtId="0" fontId="3" fillId="0" borderId="0" xfId="0" applyFont="1" applyFill="1" applyBorder="1" applyAlignment="1" applyProtection="1"/>
    <xf numFmtId="0" fontId="3" fillId="0" borderId="10" xfId="0" applyFont="1" applyFill="1" applyBorder="1" applyProtection="1"/>
    <xf numFmtId="0" fontId="24" fillId="0" borderId="0" xfId="0" applyFont="1" applyFill="1" applyBorder="1" applyAlignment="1" applyProtection="1">
      <alignment horizontal="right"/>
    </xf>
    <xf numFmtId="0" fontId="6" fillId="2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28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vertical="center"/>
    </xf>
    <xf numFmtId="0" fontId="10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Protection="1"/>
    <xf numFmtId="0" fontId="6" fillId="6" borderId="0" xfId="0" applyFont="1" applyFill="1" applyBorder="1" applyAlignment="1" applyProtection="1">
      <alignment vertical="center" wrapText="1"/>
    </xf>
    <xf numFmtId="0" fontId="27" fillId="6" borderId="0" xfId="2" applyFont="1" applyFill="1" applyBorder="1" applyAlignment="1" applyProtection="1">
      <alignment vertical="center"/>
    </xf>
    <xf numFmtId="0" fontId="26" fillId="6" borderId="0" xfId="2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vertical="center" wrapText="1"/>
    </xf>
    <xf numFmtId="0" fontId="6" fillId="6" borderId="0" xfId="0" applyFont="1" applyFill="1" applyBorder="1" applyAlignment="1" applyProtection="1"/>
    <xf numFmtId="0" fontId="6" fillId="6" borderId="0" xfId="0" applyFont="1" applyFill="1" applyBorder="1" applyProtection="1"/>
    <xf numFmtId="0" fontId="6" fillId="6" borderId="0" xfId="0" applyFont="1" applyFill="1" applyBorder="1" applyAlignment="1" applyProtection="1">
      <alignment vertical="center"/>
    </xf>
    <xf numFmtId="0" fontId="8" fillId="6" borderId="0" xfId="0" applyFont="1" applyFill="1" applyBorder="1" applyAlignment="1" applyProtection="1">
      <alignment horizontal="left" vertical="center" wrapText="1"/>
    </xf>
    <xf numFmtId="0" fontId="11" fillId="6" borderId="0" xfId="0" applyFont="1" applyFill="1" applyBorder="1" applyAlignment="1" applyProtection="1">
      <alignment horizontal="left" vertical="center"/>
    </xf>
    <xf numFmtId="0" fontId="11" fillId="6" borderId="0" xfId="0" applyFont="1" applyFill="1" applyBorder="1" applyAlignment="1" applyProtection="1">
      <alignment horizontal="left" vertical="center" wrapText="1"/>
    </xf>
    <xf numFmtId="0" fontId="11" fillId="6" borderId="0" xfId="0" applyFont="1" applyFill="1" applyBorder="1" applyAlignment="1" applyProtection="1">
      <alignment horizontal="left"/>
    </xf>
    <xf numFmtId="0" fontId="24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/>
    <xf numFmtId="0" fontId="11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164" fontId="6" fillId="5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Protection="1"/>
    <xf numFmtId="0" fontId="3" fillId="0" borderId="12" xfId="0" applyFont="1" applyFill="1" applyBorder="1" applyAlignment="1" applyProtection="1">
      <alignment vertical="center"/>
    </xf>
    <xf numFmtId="0" fontId="3" fillId="0" borderId="0" xfId="0" applyFont="1" applyProtection="1"/>
    <xf numFmtId="0" fontId="17" fillId="0" borderId="0" xfId="0" applyFont="1" applyProtection="1"/>
    <xf numFmtId="0" fontId="3" fillId="0" borderId="1" xfId="0" applyFont="1" applyBorder="1" applyAlignment="1" applyProtection="1">
      <alignment horizontal="right" vertical="center"/>
    </xf>
    <xf numFmtId="0" fontId="3" fillId="0" borderId="0" xfId="0" applyFont="1" applyAlignment="1" applyProtection="1"/>
    <xf numFmtId="0" fontId="4" fillId="0" borderId="0" xfId="0" applyFont="1" applyProtection="1"/>
    <xf numFmtId="164" fontId="3" fillId="0" borderId="1" xfId="0" applyNumberFormat="1" applyFont="1" applyBorder="1" applyAlignment="1" applyProtection="1">
      <alignment horizontal="center"/>
    </xf>
    <xf numFmtId="1" fontId="3" fillId="0" borderId="1" xfId="0" applyNumberFormat="1" applyFont="1" applyBorder="1" applyProtection="1">
      <protection locked="0"/>
    </xf>
    <xf numFmtId="0" fontId="12" fillId="0" borderId="1" xfId="0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/>
    </xf>
    <xf numFmtId="0" fontId="15" fillId="0" borderId="1" xfId="1" applyNumberFormat="1" applyFont="1" applyFill="1" applyBorder="1" applyAlignment="1">
      <alignment horizontal="left" vertical="center" wrapText="1"/>
    </xf>
    <xf numFmtId="0" fontId="15" fillId="0" borderId="1" xfId="1" applyNumberFormat="1" applyFont="1" applyFill="1" applyBorder="1" applyAlignment="1">
      <alignment horizontal="center" vertical="center" wrapText="1"/>
    </xf>
    <xf numFmtId="2" fontId="15" fillId="0" borderId="1" xfId="1" applyNumberFormat="1" applyFont="1" applyFill="1" applyBorder="1" applyAlignment="1">
      <alignment horizontal="center" vertical="center"/>
    </xf>
    <xf numFmtId="0" fontId="31" fillId="3" borderId="13" xfId="2" applyFont="1" applyFill="1" applyBorder="1" applyAlignment="1" applyProtection="1">
      <alignment horizontal="right" vertical="center"/>
    </xf>
    <xf numFmtId="0" fontId="31" fillId="3" borderId="13" xfId="2" applyFont="1" applyFill="1" applyBorder="1" applyAlignment="1" applyProtection="1">
      <alignment horizontal="right" vertical="center" wrapText="1"/>
    </xf>
    <xf numFmtId="0" fontId="11" fillId="2" borderId="0" xfId="0" applyFont="1" applyFill="1" applyAlignment="1" applyProtection="1">
      <alignment horizontal="left" vertical="center" wrapText="1"/>
    </xf>
    <xf numFmtId="0" fontId="11" fillId="2" borderId="25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25" xfId="0" applyFont="1" applyFill="1" applyBorder="1" applyAlignment="1" applyProtection="1">
      <alignment horizontal="left" vertical="center" wrapText="1"/>
    </xf>
    <xf numFmtId="0" fontId="3" fillId="2" borderId="25" xfId="0" applyFont="1" applyFill="1" applyBorder="1" applyAlignment="1" applyProtection="1">
      <alignment horizontal="left" vertical="center"/>
    </xf>
    <xf numFmtId="0" fontId="30" fillId="7" borderId="0" xfId="0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center" vertical="center"/>
    </xf>
    <xf numFmtId="0" fontId="19" fillId="7" borderId="0" xfId="0" applyFont="1" applyFill="1" applyBorder="1" applyAlignment="1" applyProtection="1">
      <alignment horizontal="center" vertical="center"/>
    </xf>
    <xf numFmtId="0" fontId="31" fillId="3" borderId="14" xfId="2" applyFont="1" applyFill="1" applyBorder="1" applyAlignment="1" applyProtection="1">
      <alignment horizontal="right" vertical="center"/>
    </xf>
    <xf numFmtId="0" fontId="31" fillId="3" borderId="22" xfId="2" applyFont="1" applyFill="1" applyBorder="1" applyAlignment="1" applyProtection="1">
      <alignment horizontal="right" vertical="center"/>
    </xf>
    <xf numFmtId="0" fontId="31" fillId="3" borderId="15" xfId="2" applyFont="1" applyFill="1" applyBorder="1" applyAlignment="1" applyProtection="1">
      <alignment horizontal="right" vertical="center"/>
    </xf>
    <xf numFmtId="0" fontId="31" fillId="3" borderId="16" xfId="2" applyFont="1" applyFill="1" applyBorder="1" applyAlignment="1" applyProtection="1">
      <alignment horizontal="right" vertical="center"/>
    </xf>
    <xf numFmtId="0" fontId="31" fillId="3" borderId="17" xfId="2" applyFont="1" applyFill="1" applyBorder="1" applyAlignment="1" applyProtection="1">
      <alignment horizontal="right" vertical="center"/>
    </xf>
    <xf numFmtId="0" fontId="31" fillId="3" borderId="23" xfId="2" applyFont="1" applyFill="1" applyBorder="1" applyAlignment="1" applyProtection="1">
      <alignment horizontal="right" vertical="center"/>
    </xf>
    <xf numFmtId="0" fontId="31" fillId="3" borderId="18" xfId="2" applyFont="1" applyFill="1" applyBorder="1" applyAlignment="1" applyProtection="1">
      <alignment horizontal="right" vertical="center"/>
    </xf>
    <xf numFmtId="0" fontId="31" fillId="3" borderId="19" xfId="2" applyFont="1" applyFill="1" applyBorder="1" applyAlignment="1" applyProtection="1">
      <alignment horizontal="right" vertical="center"/>
    </xf>
    <xf numFmtId="0" fontId="31" fillId="3" borderId="20" xfId="2" applyFont="1" applyFill="1" applyBorder="1" applyAlignment="1" applyProtection="1">
      <alignment horizontal="right" vertical="center"/>
    </xf>
    <xf numFmtId="0" fontId="31" fillId="3" borderId="24" xfId="2" applyFont="1" applyFill="1" applyBorder="1" applyAlignment="1" applyProtection="1">
      <alignment horizontal="right" vertical="center"/>
    </xf>
    <xf numFmtId="0" fontId="31" fillId="3" borderId="4" xfId="2" applyFont="1" applyFill="1" applyBorder="1" applyAlignment="1" applyProtection="1">
      <alignment horizontal="right" vertical="center"/>
    </xf>
    <xf numFmtId="0" fontId="31" fillId="3" borderId="21" xfId="2" applyFont="1" applyFill="1" applyBorder="1" applyAlignment="1" applyProtection="1">
      <alignment horizontal="right" vertical="center"/>
    </xf>
    <xf numFmtId="0" fontId="10" fillId="2" borderId="0" xfId="0" applyFont="1" applyFill="1" applyBorder="1" applyAlignment="1" applyProtection="1">
      <alignment horizontal="center" vertical="center"/>
    </xf>
    <xf numFmtId="0" fontId="6" fillId="6" borderId="0" xfId="0" applyFont="1" applyFill="1" applyBorder="1" applyAlignment="1" applyProtection="1">
      <alignment horizontal="left" vertical="center" wrapText="1"/>
    </xf>
    <xf numFmtId="0" fontId="8" fillId="6" borderId="0" xfId="0" applyFont="1" applyFill="1" applyBorder="1" applyAlignment="1" applyProtection="1">
      <alignment horizontal="left" vertical="center" wrapText="1"/>
    </xf>
    <xf numFmtId="0" fontId="25" fillId="3" borderId="0" xfId="0" applyFont="1" applyFill="1" applyBorder="1" applyAlignment="1" applyProtection="1">
      <alignment horizontal="right" vertical="center"/>
    </xf>
    <xf numFmtId="0" fontId="32" fillId="3" borderId="0" xfId="2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/>
    </xf>
    <xf numFmtId="0" fontId="18" fillId="4" borderId="1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/>
    </xf>
    <xf numFmtId="0" fontId="4" fillId="5" borderId="7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4" fillId="0" borderId="0" xfId="0" quotePrefix="1" applyFont="1" applyFill="1" applyBorder="1" applyAlignment="1" applyProtection="1">
      <alignment horizontal="center" vertical="center"/>
    </xf>
    <xf numFmtId="0" fontId="34" fillId="0" borderId="0" xfId="2" applyFont="1" applyFill="1" applyBorder="1" applyAlignment="1" applyProtection="1">
      <alignment horizontal="center" vertical="center"/>
    </xf>
    <xf numFmtId="0" fontId="3" fillId="5" borderId="7" xfId="0" applyFont="1" applyFill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16" fillId="4" borderId="1" xfId="0" applyFont="1" applyFill="1" applyBorder="1" applyAlignment="1" applyProtection="1">
      <alignment horizontal="center" vertical="center"/>
    </xf>
    <xf numFmtId="0" fontId="16" fillId="4" borderId="7" xfId="0" applyFont="1" applyFill="1" applyBorder="1" applyAlignment="1" applyProtection="1">
      <alignment horizontal="center" vertical="center"/>
      <protection locked="0"/>
    </xf>
    <xf numFmtId="0" fontId="16" fillId="4" borderId="8" xfId="0" applyFont="1" applyFill="1" applyBorder="1" applyAlignment="1" applyProtection="1">
      <alignment horizontal="center" vertical="center"/>
      <protection locked="0"/>
    </xf>
    <xf numFmtId="0" fontId="16" fillId="4" borderId="2" xfId="0" applyFont="1" applyFill="1" applyBorder="1" applyAlignment="1" applyProtection="1">
      <alignment horizontal="center" vertical="center"/>
      <protection locked="0"/>
    </xf>
    <xf numFmtId="0" fontId="16" fillId="4" borderId="7" xfId="0" applyFont="1" applyFill="1" applyBorder="1" applyAlignment="1" applyProtection="1">
      <alignment horizontal="center" vertical="center"/>
    </xf>
    <xf numFmtId="0" fontId="16" fillId="4" borderId="8" xfId="0" applyFont="1" applyFill="1" applyBorder="1" applyAlignment="1" applyProtection="1">
      <alignment horizontal="center" vertical="center"/>
    </xf>
    <xf numFmtId="0" fontId="16" fillId="4" borderId="2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4" fillId="5" borderId="28" xfId="0" applyFont="1" applyFill="1" applyBorder="1" applyAlignment="1" applyProtection="1">
      <alignment horizontal="center" vertical="center" wrapText="1"/>
    </xf>
    <xf numFmtId="165" fontId="29" fillId="0" borderId="26" xfId="0" applyNumberFormat="1" applyFont="1" applyBorder="1" applyAlignment="1" applyProtection="1">
      <alignment horizontal="center" vertical="center"/>
    </xf>
    <xf numFmtId="165" fontId="29" fillId="0" borderId="27" xfId="0" applyNumberFormat="1" applyFont="1" applyBorder="1" applyAlignment="1" applyProtection="1">
      <alignment horizontal="center" vertical="center"/>
    </xf>
    <xf numFmtId="165" fontId="29" fillId="0" borderId="24" xfId="0" applyNumberFormat="1" applyFont="1" applyBorder="1" applyAlignment="1" applyProtection="1">
      <alignment horizontal="center" vertical="center"/>
    </xf>
  </cellXfs>
  <cellStyles count="10">
    <cellStyle name="Гиперссылка" xfId="2" builtinId="8"/>
    <cellStyle name="Гиперссылка 2" xfId="3"/>
    <cellStyle name="Обычный" xfId="0" builtinId="0"/>
    <cellStyle name="Обычный 2" xfId="4"/>
    <cellStyle name="Обычный 2 2" xfId="5"/>
    <cellStyle name="Обычный 2 3" xfId="8"/>
    <cellStyle name="Обычный 3" xfId="6"/>
    <cellStyle name="Обычный 4" xfId="7"/>
    <cellStyle name="Обычный_Лист2" xfId="1"/>
    <cellStyle name="Финансовый" xfId="9"/>
  </cellStyles>
  <dxfs count="0"/>
  <tableStyles count="1" defaultTableStyle="TableStyleMedium2" defaultPivotStyle="PivotStyleMedium9">
    <tableStyle name="Стиль сводной таблицы 1" table="0" count="0"/>
  </tableStyles>
  <colors>
    <mruColors>
      <color rgb="FFF0F0F0"/>
      <color rgb="FFFF4207"/>
      <color rgb="FFE42B24"/>
      <color rgb="FFA0A0A0"/>
      <color rgb="FF5B5B5B"/>
      <color rgb="FFF6F6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47623</xdr:colOff>
      <xdr:row>0</xdr:row>
      <xdr:rowOff>114300</xdr:rowOff>
    </xdr:from>
    <xdr:to>
      <xdr:col>15</xdr:col>
      <xdr:colOff>41546</xdr:colOff>
      <xdr:row>2</xdr:row>
      <xdr:rowOff>93300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2823" y="114300"/>
          <a:ext cx="1822723" cy="36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68625</xdr:rowOff>
    </xdr:from>
    <xdr:to>
      <xdr:col>4</xdr:col>
      <xdr:colOff>899657</xdr:colOff>
      <xdr:row>3</xdr:row>
      <xdr:rowOff>85725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25775"/>
          <a:ext cx="1261607" cy="36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76200</xdr:rowOff>
    </xdr:from>
    <xdr:to>
      <xdr:col>1</xdr:col>
      <xdr:colOff>1109207</xdr:colOff>
      <xdr:row>3</xdr:row>
      <xdr:rowOff>93300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33350"/>
          <a:ext cx="1261607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ois.su/uploads/fundermax/presentation_fundermax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nois.su/catalog/dekorativnyie-paneli-fundermax/" TargetMode="External"/><Relationship Id="rId1" Type="http://schemas.openxmlformats.org/officeDocument/2006/relationships/hyperlink" Target="https://nois.s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nois.su/uploads/fundermax/Tekhnicheskaya_informaciya_FunderMax_ot_06.03.2020.pdf" TargetMode="External"/><Relationship Id="rId4" Type="http://schemas.openxmlformats.org/officeDocument/2006/relationships/hyperlink" Target="https://nois.su/uploads/fundermax/gallery_fundermax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nois@nois.su" TargetMode="External"/><Relationship Id="rId1" Type="http://schemas.openxmlformats.org/officeDocument/2006/relationships/hyperlink" Target="http://www.nois.su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nois.su/" TargetMode="External"/><Relationship Id="rId1" Type="http://schemas.openxmlformats.org/officeDocument/2006/relationships/hyperlink" Target="mailto:nois@nois.su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7"/>
  <sheetViews>
    <sheetView tabSelected="1" zoomScaleNormal="100" zoomScaleSheetLayoutView="100" workbookViewId="0">
      <selection activeCell="S14" sqref="S14"/>
    </sheetView>
  </sheetViews>
  <sheetFormatPr defaultRowHeight="20.100000000000001" customHeight="1" x14ac:dyDescent="0.2"/>
  <cols>
    <col min="1" max="16" width="9.140625" style="57" customWidth="1"/>
    <col min="17" max="16384" width="9.140625" style="57"/>
  </cols>
  <sheetData>
    <row r="1" spans="1:25" ht="15" customHeight="1" x14ac:dyDescent="0.2">
      <c r="A1" s="106" t="s">
        <v>162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21"/>
      <c r="M1" s="121"/>
      <c r="N1" s="121"/>
      <c r="O1" s="121"/>
      <c r="P1" s="121"/>
      <c r="Q1" s="56"/>
      <c r="R1" s="56"/>
      <c r="S1" s="56"/>
      <c r="T1" s="56"/>
      <c r="U1" s="56"/>
      <c r="V1" s="56"/>
    </row>
    <row r="2" spans="1:25" ht="15" customHeight="1" x14ac:dyDescent="0.2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21"/>
      <c r="M2" s="121"/>
      <c r="N2" s="121"/>
      <c r="O2" s="121"/>
      <c r="P2" s="121"/>
      <c r="Q2" s="56"/>
      <c r="R2" s="56"/>
      <c r="S2" s="56"/>
      <c r="T2" s="56"/>
      <c r="U2" s="56"/>
      <c r="V2" s="56"/>
    </row>
    <row r="3" spans="1:25" ht="15" customHeight="1" x14ac:dyDescent="0.2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21"/>
      <c r="M3" s="121"/>
      <c r="N3" s="121"/>
      <c r="O3" s="121"/>
      <c r="P3" s="121"/>
      <c r="Q3" s="56"/>
      <c r="R3" s="56"/>
      <c r="S3" s="56"/>
      <c r="T3" s="56"/>
      <c r="U3" s="56"/>
      <c r="V3" s="56"/>
    </row>
    <row r="4" spans="1:25" ht="5.0999999999999996" customHeight="1" x14ac:dyDescent="0.2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7"/>
      <c r="M4" s="107"/>
      <c r="N4" s="107"/>
      <c r="O4" s="107"/>
      <c r="P4" s="107"/>
      <c r="Q4" s="56"/>
      <c r="R4" s="56"/>
      <c r="S4" s="56"/>
      <c r="T4" s="56"/>
      <c r="U4" s="56"/>
      <c r="V4" s="56"/>
    </row>
    <row r="5" spans="1:25" ht="20.100000000000001" customHeight="1" x14ac:dyDescent="0.2">
      <c r="A5" s="100" t="s">
        <v>181</v>
      </c>
      <c r="B5" s="100"/>
      <c r="C5" s="100"/>
      <c r="D5" s="100"/>
      <c r="E5" s="100"/>
      <c r="F5" s="100"/>
      <c r="G5" s="100"/>
      <c r="H5" s="100"/>
      <c r="I5" s="100"/>
      <c r="J5" s="100"/>
      <c r="K5" s="101"/>
      <c r="L5" s="109" t="s">
        <v>164</v>
      </c>
      <c r="M5" s="110"/>
      <c r="N5" s="111"/>
      <c r="O5" s="111"/>
      <c r="P5" s="112"/>
      <c r="Q5" s="56"/>
      <c r="R5" s="56"/>
      <c r="S5" s="56"/>
      <c r="T5" s="56"/>
      <c r="U5" s="56"/>
      <c r="V5" s="56"/>
    </row>
    <row r="6" spans="1:25" ht="20.100000000000001" customHeight="1" x14ac:dyDescent="0.2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1"/>
      <c r="L6" s="113"/>
      <c r="M6" s="114"/>
      <c r="N6" s="115"/>
      <c r="O6" s="115"/>
      <c r="P6" s="116"/>
      <c r="Q6" s="56"/>
      <c r="R6" s="56"/>
      <c r="S6" s="56"/>
      <c r="T6" s="56"/>
      <c r="U6" s="56"/>
      <c r="V6" s="56"/>
    </row>
    <row r="7" spans="1:25" ht="20.100000000000001" customHeight="1" x14ac:dyDescent="0.2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1"/>
      <c r="L7" s="117" t="s">
        <v>177</v>
      </c>
      <c r="M7" s="118"/>
      <c r="N7" s="119"/>
      <c r="O7" s="119"/>
      <c r="P7" s="120"/>
      <c r="Q7" s="56"/>
      <c r="R7" s="56"/>
      <c r="S7" s="56"/>
      <c r="T7" s="56"/>
      <c r="U7" s="56"/>
      <c r="V7" s="56"/>
    </row>
    <row r="8" spans="1:25" ht="20.100000000000001" customHeight="1" x14ac:dyDescent="0.2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1"/>
      <c r="L8" s="113"/>
      <c r="M8" s="114"/>
      <c r="N8" s="115"/>
      <c r="O8" s="115"/>
      <c r="P8" s="116"/>
      <c r="Q8" s="58"/>
      <c r="R8" s="58"/>
      <c r="S8" s="58"/>
      <c r="T8" s="59"/>
      <c r="U8" s="59"/>
      <c r="V8" s="59"/>
      <c r="W8" s="60"/>
    </row>
    <row r="9" spans="1:25" ht="20.100000000000001" customHeight="1" x14ac:dyDescent="0.2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98" t="s">
        <v>207</v>
      </c>
      <c r="M9" s="98"/>
      <c r="N9" s="98"/>
      <c r="O9" s="98"/>
      <c r="P9" s="98"/>
      <c r="Q9" s="58"/>
      <c r="R9" s="58"/>
      <c r="S9" s="58"/>
      <c r="T9" s="59"/>
      <c r="U9" s="59"/>
      <c r="V9" s="59"/>
      <c r="W9" s="60"/>
    </row>
    <row r="10" spans="1:25" ht="20.100000000000001" customHeight="1" x14ac:dyDescent="0.2">
      <c r="A10" s="100" t="s">
        <v>180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1"/>
      <c r="L10" s="98"/>
      <c r="M10" s="98"/>
      <c r="N10" s="98"/>
      <c r="O10" s="98"/>
      <c r="P10" s="98"/>
      <c r="Q10" s="58"/>
      <c r="R10" s="58"/>
      <c r="S10" s="58"/>
      <c r="T10" s="59"/>
      <c r="U10" s="59"/>
      <c r="V10" s="59"/>
      <c r="W10" s="60"/>
    </row>
    <row r="11" spans="1:25" ht="20.100000000000001" customHeight="1" x14ac:dyDescent="0.2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1"/>
      <c r="L11" s="99" t="s">
        <v>178</v>
      </c>
      <c r="M11" s="99"/>
      <c r="N11" s="99"/>
      <c r="O11" s="99"/>
      <c r="P11" s="99"/>
      <c r="Q11" s="58"/>
      <c r="R11" s="58"/>
      <c r="S11" s="58"/>
      <c r="T11" s="59"/>
      <c r="U11" s="59"/>
      <c r="V11" s="59"/>
      <c r="W11" s="60"/>
    </row>
    <row r="12" spans="1:25" ht="20.100000000000001" customHeight="1" x14ac:dyDescent="0.2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99"/>
      <c r="M12" s="99"/>
      <c r="N12" s="99"/>
      <c r="O12" s="99"/>
      <c r="P12" s="99"/>
      <c r="Q12" s="58"/>
      <c r="R12" s="58"/>
      <c r="S12" s="58"/>
      <c r="T12" s="59"/>
      <c r="U12" s="59"/>
      <c r="V12" s="59"/>
      <c r="W12" s="60"/>
      <c r="X12" s="60"/>
      <c r="Y12" s="60"/>
    </row>
    <row r="13" spans="1:25" ht="20.100000000000001" customHeight="1" x14ac:dyDescent="0.2">
      <c r="A13" s="102" t="s">
        <v>182</v>
      </c>
      <c r="B13" s="102"/>
      <c r="C13" s="102"/>
      <c r="D13" s="102"/>
      <c r="E13" s="102"/>
      <c r="F13" s="102"/>
      <c r="G13" s="45"/>
      <c r="H13" s="103" t="s">
        <v>188</v>
      </c>
      <c r="I13" s="103"/>
      <c r="J13" s="103"/>
      <c r="K13" s="104"/>
      <c r="L13" s="99" t="s">
        <v>163</v>
      </c>
      <c r="M13" s="99"/>
      <c r="N13" s="99"/>
      <c r="O13" s="99"/>
      <c r="P13" s="99"/>
      <c r="Q13" s="58"/>
      <c r="R13" s="58"/>
      <c r="S13" s="58"/>
      <c r="T13" s="59"/>
      <c r="U13" s="59"/>
      <c r="V13" s="59"/>
      <c r="W13" s="60"/>
      <c r="X13" s="60"/>
      <c r="Y13" s="60"/>
    </row>
    <row r="14" spans="1:25" ht="20.100000000000001" customHeight="1" x14ac:dyDescent="0.2">
      <c r="A14" s="102" t="s">
        <v>183</v>
      </c>
      <c r="B14" s="102"/>
      <c r="C14" s="102"/>
      <c r="D14" s="102"/>
      <c r="E14" s="102"/>
      <c r="F14" s="102"/>
      <c r="G14" s="45"/>
      <c r="H14" s="102" t="s">
        <v>189</v>
      </c>
      <c r="I14" s="102"/>
      <c r="J14" s="102"/>
      <c r="K14" s="105"/>
      <c r="L14" s="99"/>
      <c r="M14" s="99"/>
      <c r="N14" s="99"/>
      <c r="O14" s="99"/>
      <c r="P14" s="99"/>
      <c r="Q14" s="58"/>
      <c r="R14" s="58"/>
      <c r="S14" s="58"/>
      <c r="T14" s="59"/>
      <c r="U14" s="59"/>
      <c r="V14" s="59"/>
      <c r="W14" s="60"/>
      <c r="X14" s="60"/>
      <c r="Y14" s="60"/>
    </row>
    <row r="15" spans="1:25" ht="20.100000000000001" customHeight="1" x14ac:dyDescent="0.2">
      <c r="A15" s="102" t="s">
        <v>184</v>
      </c>
      <c r="B15" s="102"/>
      <c r="C15" s="102"/>
      <c r="D15" s="102"/>
      <c r="E15" s="102"/>
      <c r="F15" s="102"/>
      <c r="G15" s="45"/>
      <c r="H15" s="102" t="s">
        <v>185</v>
      </c>
      <c r="I15" s="102"/>
      <c r="J15" s="102"/>
      <c r="K15" s="105"/>
      <c r="L15" s="99" t="s">
        <v>179</v>
      </c>
      <c r="M15" s="99"/>
      <c r="N15" s="99"/>
      <c r="O15" s="99"/>
      <c r="P15" s="99"/>
      <c r="Q15" s="58"/>
      <c r="R15" s="58"/>
      <c r="S15" s="58"/>
      <c r="T15" s="59"/>
      <c r="U15" s="59"/>
      <c r="V15" s="59"/>
      <c r="W15" s="60"/>
      <c r="X15" s="60"/>
      <c r="Y15" s="60"/>
    </row>
    <row r="16" spans="1:25" ht="20.100000000000001" customHeight="1" x14ac:dyDescent="0.2">
      <c r="A16" s="102" t="s">
        <v>190</v>
      </c>
      <c r="B16" s="102"/>
      <c r="C16" s="102"/>
      <c r="D16" s="102"/>
      <c r="E16" s="102"/>
      <c r="F16" s="102"/>
      <c r="G16" s="46"/>
      <c r="H16" s="102" t="s">
        <v>186</v>
      </c>
      <c r="I16" s="102"/>
      <c r="J16" s="102"/>
      <c r="K16" s="105"/>
      <c r="L16" s="99"/>
      <c r="M16" s="99"/>
      <c r="N16" s="99"/>
      <c r="O16" s="99"/>
      <c r="P16" s="99"/>
      <c r="Q16" s="58"/>
      <c r="R16" s="58"/>
      <c r="S16" s="58"/>
      <c r="T16" s="59"/>
      <c r="U16" s="59"/>
      <c r="V16" s="59"/>
      <c r="W16" s="60"/>
      <c r="X16" s="60"/>
      <c r="Y16" s="60"/>
    </row>
    <row r="17" spans="1:28" ht="20.100000000000001" customHeight="1" x14ac:dyDescent="0.2">
      <c r="A17" s="47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58"/>
      <c r="R17" s="58"/>
      <c r="S17" s="58"/>
      <c r="T17" s="59"/>
      <c r="U17" s="59"/>
      <c r="V17" s="59"/>
      <c r="W17" s="60"/>
    </row>
    <row r="18" spans="1:28" ht="20.100000000000001" customHeight="1" x14ac:dyDescent="0.2">
      <c r="A18" s="100" t="s">
        <v>187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58"/>
      <c r="R18" s="58"/>
      <c r="S18" s="58"/>
      <c r="T18" s="59"/>
      <c r="U18" s="59"/>
      <c r="V18" s="59"/>
      <c r="W18" s="60"/>
    </row>
    <row r="19" spans="1:28" ht="20.100000000000001" customHeight="1" x14ac:dyDescent="0.2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58"/>
      <c r="R19" s="58"/>
      <c r="S19" s="58"/>
      <c r="T19" s="59"/>
      <c r="U19" s="59"/>
      <c r="V19" s="59"/>
      <c r="W19" s="60"/>
    </row>
    <row r="20" spans="1:28" ht="20.100000000000001" customHeight="1" x14ac:dyDescent="0.2">
      <c r="A20" s="47"/>
      <c r="B20" s="45"/>
      <c r="C20" s="45"/>
      <c r="D20" s="45"/>
      <c r="E20" s="45"/>
      <c r="F20" s="45"/>
      <c r="G20" s="45"/>
      <c r="H20" s="45"/>
      <c r="I20" s="45"/>
      <c r="J20" s="48"/>
      <c r="K20" s="49"/>
      <c r="L20" s="45"/>
      <c r="M20" s="45"/>
      <c r="N20" s="45"/>
      <c r="O20" s="45"/>
      <c r="P20" s="45"/>
      <c r="Q20" s="58"/>
      <c r="R20" s="58"/>
      <c r="S20" s="58"/>
      <c r="T20" s="59"/>
      <c r="U20" s="59"/>
      <c r="V20" s="59"/>
      <c r="W20" s="60"/>
    </row>
    <row r="21" spans="1:28" ht="20.100000000000001" customHeight="1" x14ac:dyDescent="0.2">
      <c r="A21" s="102" t="s">
        <v>191</v>
      </c>
      <c r="B21" s="102"/>
      <c r="C21" s="102"/>
      <c r="D21" s="102"/>
      <c r="E21" s="102"/>
      <c r="F21" s="102"/>
      <c r="G21" s="45"/>
      <c r="H21" s="102" t="s">
        <v>184</v>
      </c>
      <c r="I21" s="102"/>
      <c r="J21" s="102"/>
      <c r="K21" s="102"/>
      <c r="L21" s="102"/>
      <c r="M21" s="102"/>
      <c r="N21" s="45"/>
      <c r="O21" s="45"/>
      <c r="P21" s="45"/>
      <c r="Q21" s="58"/>
      <c r="R21" s="58"/>
      <c r="S21" s="58"/>
      <c r="T21" s="59"/>
      <c r="U21" s="59"/>
      <c r="V21" s="59"/>
      <c r="W21" s="60"/>
    </row>
    <row r="22" spans="1:28" ht="20.100000000000001" customHeight="1" x14ac:dyDescent="0.2">
      <c r="A22" s="102" t="s">
        <v>192</v>
      </c>
      <c r="B22" s="102"/>
      <c r="C22" s="102"/>
      <c r="D22" s="102"/>
      <c r="E22" s="102"/>
      <c r="F22" s="102"/>
      <c r="G22" s="45"/>
      <c r="H22" s="102" t="s">
        <v>186</v>
      </c>
      <c r="I22" s="102"/>
      <c r="J22" s="102"/>
      <c r="K22" s="105"/>
      <c r="L22" s="45"/>
      <c r="M22" s="45"/>
      <c r="N22" s="45"/>
      <c r="O22" s="45"/>
      <c r="P22" s="45"/>
      <c r="Q22" s="58"/>
      <c r="R22" s="58"/>
      <c r="S22" s="58"/>
      <c r="T22" s="59"/>
      <c r="U22" s="59"/>
      <c r="V22" s="59"/>
      <c r="W22" s="60"/>
    </row>
    <row r="23" spans="1:28" ht="20.100000000000001" customHeight="1" x14ac:dyDescent="0.2">
      <c r="A23" s="102" t="s">
        <v>193</v>
      </c>
      <c r="B23" s="102"/>
      <c r="C23" s="102"/>
      <c r="D23" s="102"/>
      <c r="E23" s="102"/>
      <c r="F23" s="102"/>
      <c r="G23" s="45"/>
      <c r="H23" s="50" t="s">
        <v>196</v>
      </c>
      <c r="I23" s="50"/>
      <c r="J23" s="50"/>
      <c r="K23" s="50"/>
      <c r="L23" s="50"/>
      <c r="M23" s="45"/>
      <c r="N23" s="45"/>
      <c r="O23" s="45"/>
      <c r="P23" s="45"/>
      <c r="Q23" s="58"/>
      <c r="R23" s="58"/>
      <c r="S23" s="122"/>
      <c r="T23" s="122"/>
      <c r="U23" s="122"/>
      <c r="V23" s="122"/>
      <c r="W23" s="122"/>
    </row>
    <row r="24" spans="1:28" ht="20.100000000000001" customHeight="1" x14ac:dyDescent="0.2">
      <c r="A24" s="102" t="s">
        <v>194</v>
      </c>
      <c r="B24" s="102"/>
      <c r="C24" s="102"/>
      <c r="D24" s="102"/>
      <c r="E24" s="102"/>
      <c r="F24" s="102"/>
      <c r="G24" s="46"/>
      <c r="H24" s="102" t="s">
        <v>195</v>
      </c>
      <c r="I24" s="102"/>
      <c r="J24" s="102"/>
      <c r="K24" s="105"/>
      <c r="L24" s="45"/>
      <c r="M24" s="45"/>
      <c r="N24" s="45"/>
      <c r="O24" s="45"/>
      <c r="P24" s="45"/>
      <c r="Q24" s="61"/>
      <c r="R24" s="58"/>
      <c r="S24" s="58"/>
      <c r="T24" s="59"/>
      <c r="U24" s="59"/>
      <c r="V24" s="59"/>
      <c r="W24" s="60"/>
    </row>
    <row r="25" spans="1:28" ht="20.100000000000001" customHeight="1" x14ac:dyDescent="0.2">
      <c r="A25" s="45"/>
      <c r="B25" s="45"/>
      <c r="C25" s="45"/>
      <c r="D25" s="51"/>
      <c r="E25" s="45"/>
      <c r="F25" s="45"/>
      <c r="G25" s="45"/>
      <c r="H25" s="45"/>
      <c r="I25" s="45"/>
      <c r="J25" s="45"/>
      <c r="K25" s="52"/>
      <c r="L25" s="45"/>
      <c r="M25" s="45"/>
      <c r="N25" s="45"/>
      <c r="O25" s="45"/>
      <c r="P25" s="45"/>
      <c r="Q25" s="61"/>
      <c r="R25" s="58"/>
      <c r="S25" s="58"/>
      <c r="T25" s="59"/>
      <c r="U25" s="59"/>
      <c r="V25" s="59"/>
      <c r="W25" s="60"/>
      <c r="X25" s="60"/>
      <c r="Y25" s="60"/>
      <c r="Z25" s="60"/>
      <c r="AA25" s="60"/>
      <c r="AB25" s="60"/>
    </row>
    <row r="26" spans="1:28" ht="20.100000000000001" customHeight="1" x14ac:dyDescent="0.2">
      <c r="A26" s="126" t="s">
        <v>197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2"/>
      <c r="R26" s="122"/>
      <c r="S26" s="122"/>
      <c r="T26" s="122"/>
      <c r="U26" s="122"/>
      <c r="V26" s="59"/>
      <c r="W26" s="60"/>
      <c r="X26" s="60"/>
      <c r="Y26" s="60"/>
      <c r="Z26" s="60"/>
      <c r="AA26" s="60"/>
      <c r="AB26" s="60"/>
    </row>
    <row r="27" spans="1:28" ht="20.100000000000001" customHeight="1" x14ac:dyDescent="0.2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61"/>
      <c r="R27" s="58"/>
      <c r="S27" s="58"/>
      <c r="T27" s="59"/>
      <c r="U27" s="59"/>
      <c r="V27" s="59"/>
      <c r="W27" s="60"/>
      <c r="X27" s="60"/>
      <c r="Y27" s="60"/>
      <c r="Z27" s="60"/>
      <c r="AA27" s="60"/>
      <c r="AB27" s="60"/>
    </row>
    <row r="28" spans="1:28" ht="20.100000000000001" customHeight="1" x14ac:dyDescent="0.2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61"/>
      <c r="R28" s="58"/>
      <c r="S28" s="58"/>
      <c r="T28" s="59"/>
      <c r="U28" s="59"/>
      <c r="V28" s="59"/>
      <c r="W28" s="60"/>
      <c r="X28" s="60"/>
      <c r="Y28" s="60"/>
      <c r="Z28" s="60"/>
      <c r="AA28" s="60"/>
      <c r="AB28" s="60"/>
    </row>
    <row r="29" spans="1:28" ht="20.100000000000001" customHeight="1" x14ac:dyDescent="0.2">
      <c r="A29" s="49"/>
      <c r="B29" s="53"/>
      <c r="C29" s="53"/>
      <c r="D29" s="49"/>
      <c r="E29" s="53"/>
      <c r="F29" s="53"/>
      <c r="G29" s="53"/>
      <c r="H29" s="45"/>
      <c r="I29" s="45"/>
      <c r="J29" s="45"/>
      <c r="K29" s="54"/>
      <c r="L29" s="45"/>
      <c r="M29" s="45"/>
      <c r="N29" s="45"/>
      <c r="O29" s="45"/>
      <c r="P29" s="45"/>
      <c r="Q29" s="61"/>
      <c r="R29" s="58"/>
      <c r="S29" s="58"/>
      <c r="T29" s="59"/>
      <c r="U29" s="59"/>
      <c r="V29" s="59"/>
      <c r="W29" s="60"/>
      <c r="X29" s="60"/>
      <c r="Y29" s="60"/>
      <c r="Z29" s="60"/>
      <c r="AA29" s="60"/>
      <c r="AB29" s="60"/>
    </row>
    <row r="30" spans="1:28" ht="20.100000000000001" customHeight="1" x14ac:dyDescent="0.2">
      <c r="A30" s="127" t="s">
        <v>206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61"/>
      <c r="R30" s="58"/>
      <c r="S30" s="58"/>
      <c r="T30" s="59"/>
      <c r="U30" s="59"/>
      <c r="V30" s="59"/>
      <c r="W30" s="60"/>
      <c r="X30" s="60"/>
      <c r="Y30" s="60"/>
      <c r="Z30" s="60"/>
      <c r="AA30" s="60"/>
      <c r="AB30" s="60"/>
    </row>
    <row r="31" spans="1:28" ht="20.100000000000001" customHeight="1" x14ac:dyDescent="0.2">
      <c r="A31" s="49"/>
      <c r="B31" s="49"/>
      <c r="C31" s="53"/>
      <c r="D31" s="49"/>
      <c r="E31" s="53"/>
      <c r="F31" s="53"/>
      <c r="G31" s="53"/>
      <c r="H31" s="45"/>
      <c r="I31" s="45"/>
      <c r="J31" s="45"/>
      <c r="K31" s="52"/>
      <c r="L31" s="45"/>
      <c r="M31" s="45"/>
      <c r="N31" s="45"/>
      <c r="O31" s="45"/>
      <c r="P31" s="45"/>
      <c r="Q31" s="61"/>
      <c r="R31" s="58"/>
      <c r="S31" s="58"/>
      <c r="T31" s="60"/>
      <c r="U31" s="60"/>
      <c r="V31" s="60"/>
      <c r="W31" s="60"/>
      <c r="X31" s="60"/>
      <c r="Y31" s="60"/>
      <c r="Z31" s="60"/>
      <c r="AA31" s="60"/>
      <c r="AB31" s="60"/>
    </row>
    <row r="32" spans="1:28" ht="30" customHeight="1" x14ac:dyDescent="0.2">
      <c r="A32" s="55" t="s">
        <v>198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124" t="s">
        <v>205</v>
      </c>
      <c r="M32" s="124"/>
      <c r="N32" s="124"/>
      <c r="O32" s="125" t="s">
        <v>204</v>
      </c>
      <c r="P32" s="125"/>
      <c r="Q32" s="61"/>
      <c r="R32" s="58"/>
      <c r="S32" s="58"/>
      <c r="T32" s="60"/>
      <c r="U32" s="60"/>
      <c r="V32" s="60"/>
      <c r="W32" s="60"/>
      <c r="X32" s="60"/>
      <c r="Y32" s="60"/>
      <c r="Z32" s="60"/>
      <c r="AA32" s="60"/>
      <c r="AB32" s="60"/>
    </row>
    <row r="33" spans="1:28" ht="20.100000000000001" customHeight="1" x14ac:dyDescent="0.2">
      <c r="A33" s="128" t="s">
        <v>199</v>
      </c>
      <c r="B33" s="129"/>
      <c r="C33" s="129"/>
      <c r="D33" s="128" t="s">
        <v>200</v>
      </c>
      <c r="E33" s="129"/>
      <c r="F33" s="129"/>
      <c r="G33" s="128" t="s">
        <v>201</v>
      </c>
      <c r="H33" s="128"/>
      <c r="I33" s="128"/>
      <c r="J33" s="103" t="s">
        <v>202</v>
      </c>
      <c r="K33" s="103"/>
      <c r="L33" s="103"/>
      <c r="M33" s="103" t="s">
        <v>203</v>
      </c>
      <c r="N33" s="103"/>
      <c r="O33" s="103"/>
      <c r="P33" s="45"/>
      <c r="Q33" s="61"/>
      <c r="R33" s="58"/>
      <c r="S33" s="58"/>
      <c r="T33" s="60"/>
      <c r="U33" s="60"/>
      <c r="V33" s="60"/>
      <c r="W33" s="60"/>
      <c r="X33" s="60"/>
      <c r="Y33" s="60"/>
      <c r="Z33" s="60"/>
      <c r="AA33" s="60"/>
      <c r="AB33" s="60"/>
    </row>
    <row r="34" spans="1:28" ht="20.100000000000001" customHeight="1" x14ac:dyDescent="0.2">
      <c r="A34" s="129"/>
      <c r="B34" s="129"/>
      <c r="C34" s="129"/>
      <c r="D34" s="129"/>
      <c r="E34" s="129"/>
      <c r="F34" s="129"/>
      <c r="G34" s="128"/>
      <c r="H34" s="128"/>
      <c r="I34" s="128"/>
      <c r="J34" s="103"/>
      <c r="K34" s="103"/>
      <c r="L34" s="103"/>
      <c r="M34" s="103"/>
      <c r="N34" s="103"/>
      <c r="O34" s="103"/>
      <c r="P34" s="45"/>
      <c r="Q34" s="61"/>
      <c r="R34" s="58"/>
      <c r="S34" s="58"/>
      <c r="T34" s="60"/>
      <c r="U34" s="60"/>
      <c r="V34" s="60"/>
      <c r="W34" s="60"/>
      <c r="X34" s="60"/>
      <c r="Y34" s="60"/>
      <c r="Z34" s="60"/>
      <c r="AA34" s="60"/>
      <c r="AB34" s="60"/>
    </row>
    <row r="35" spans="1:28" ht="20.100000000000001" customHeight="1" x14ac:dyDescent="0.2">
      <c r="A35" s="129"/>
      <c r="B35" s="129"/>
      <c r="C35" s="129"/>
      <c r="D35" s="129"/>
      <c r="E35" s="129"/>
      <c r="F35" s="129"/>
      <c r="G35" s="128"/>
      <c r="H35" s="128"/>
      <c r="I35" s="128"/>
      <c r="J35" s="103"/>
      <c r="K35" s="103"/>
      <c r="L35" s="103"/>
      <c r="M35" s="103"/>
      <c r="N35" s="103"/>
      <c r="O35" s="103"/>
      <c r="P35" s="45"/>
      <c r="Q35" s="62"/>
      <c r="R35" s="62"/>
      <c r="S35" s="63"/>
      <c r="T35" s="63"/>
      <c r="U35" s="63"/>
      <c r="V35" s="63"/>
    </row>
    <row r="36" spans="1:28" ht="20.100000000000001" customHeight="1" x14ac:dyDescent="0.2">
      <c r="A36" s="129"/>
      <c r="B36" s="129"/>
      <c r="C36" s="129"/>
      <c r="D36" s="129"/>
      <c r="E36" s="129"/>
      <c r="F36" s="129"/>
      <c r="G36" s="128"/>
      <c r="H36" s="128"/>
      <c r="I36" s="128"/>
      <c r="J36" s="103"/>
      <c r="K36" s="103"/>
      <c r="L36" s="103"/>
      <c r="M36" s="103"/>
      <c r="N36" s="103"/>
      <c r="O36" s="103"/>
      <c r="P36" s="45"/>
      <c r="Q36" s="62"/>
      <c r="R36" s="62"/>
      <c r="S36" s="63"/>
      <c r="T36" s="63"/>
      <c r="U36" s="63"/>
      <c r="V36" s="63"/>
    </row>
    <row r="37" spans="1:28" ht="20.100000000000001" customHeight="1" x14ac:dyDescent="0.2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62"/>
      <c r="R37" s="62"/>
      <c r="S37" s="63"/>
      <c r="T37" s="63"/>
      <c r="U37" s="63"/>
      <c r="V37" s="63"/>
    </row>
    <row r="38" spans="1:28" ht="20.100000000000001" customHeight="1" x14ac:dyDescent="0.2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62"/>
      <c r="R38" s="62"/>
      <c r="S38" s="63"/>
      <c r="T38" s="63"/>
      <c r="U38" s="63"/>
      <c r="V38" s="63"/>
    </row>
    <row r="39" spans="1:28" ht="20.100000000000001" customHeight="1" x14ac:dyDescent="0.2">
      <c r="A39" s="64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3"/>
      <c r="T39" s="63"/>
      <c r="U39" s="63"/>
      <c r="V39" s="63"/>
    </row>
    <row r="40" spans="1:28" ht="20.100000000000001" customHeight="1" x14ac:dyDescent="0.2">
      <c r="A40" s="123"/>
      <c r="B40" s="123"/>
      <c r="C40" s="123"/>
      <c r="D40" s="123"/>
      <c r="E40" s="123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3"/>
      <c r="T40" s="63"/>
      <c r="U40" s="63"/>
      <c r="V40" s="63"/>
    </row>
    <row r="41" spans="1:28" ht="20.100000000000001" customHeight="1" x14ac:dyDescent="0.2">
      <c r="A41" s="65"/>
      <c r="B41" s="65"/>
      <c r="C41" s="65"/>
      <c r="D41" s="65"/>
      <c r="E41" s="65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3"/>
      <c r="T41" s="63"/>
      <c r="U41" s="63"/>
      <c r="V41" s="63"/>
    </row>
    <row r="42" spans="1:28" ht="20.100000000000001" customHeight="1" x14ac:dyDescent="0.2">
      <c r="A42" s="64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3"/>
      <c r="T42" s="63"/>
      <c r="U42" s="63"/>
      <c r="V42" s="63"/>
    </row>
    <row r="43" spans="1:28" ht="20.100000000000001" customHeight="1" x14ac:dyDescent="0.2">
      <c r="A43" s="123"/>
      <c r="B43" s="123"/>
      <c r="C43" s="123"/>
      <c r="D43" s="123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3"/>
      <c r="T43" s="63"/>
      <c r="U43" s="63"/>
      <c r="V43" s="63"/>
    </row>
    <row r="44" spans="1:28" ht="20.100000000000001" customHeight="1" x14ac:dyDescent="0.2">
      <c r="A44" s="65"/>
      <c r="B44" s="65"/>
      <c r="C44" s="65"/>
      <c r="D44" s="65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3"/>
      <c r="T44" s="63"/>
      <c r="U44" s="63"/>
      <c r="V44" s="63"/>
    </row>
    <row r="45" spans="1:28" ht="20.100000000000001" customHeight="1" x14ac:dyDescent="0.2">
      <c r="A45" s="66"/>
      <c r="B45" s="67"/>
      <c r="C45" s="67"/>
      <c r="D45" s="67"/>
      <c r="E45" s="68"/>
      <c r="F45" s="68"/>
      <c r="G45" s="68"/>
      <c r="H45" s="68"/>
      <c r="I45" s="68"/>
      <c r="J45" s="68"/>
      <c r="K45" s="62"/>
      <c r="L45" s="62"/>
      <c r="M45" s="62"/>
      <c r="N45" s="62"/>
      <c r="O45" s="62"/>
      <c r="P45" s="62"/>
      <c r="Q45" s="62"/>
      <c r="R45" s="62"/>
      <c r="S45" s="63"/>
      <c r="T45" s="63"/>
      <c r="U45" s="63"/>
      <c r="V45" s="63"/>
    </row>
    <row r="46" spans="1:28" ht="20.100000000000001" customHeight="1" x14ac:dyDescent="0.2">
      <c r="A46" s="66"/>
      <c r="B46" s="67"/>
      <c r="C46" s="67"/>
      <c r="D46" s="67"/>
      <c r="E46" s="68"/>
      <c r="F46" s="68"/>
      <c r="G46" s="68"/>
      <c r="H46" s="68"/>
      <c r="I46" s="68"/>
      <c r="J46" s="68"/>
      <c r="K46" s="62"/>
      <c r="L46" s="62"/>
      <c r="M46" s="62"/>
      <c r="N46" s="62"/>
      <c r="O46" s="62"/>
      <c r="P46" s="62"/>
      <c r="Q46" s="62"/>
      <c r="R46" s="62"/>
      <c r="S46" s="63"/>
      <c r="T46" s="63"/>
      <c r="U46" s="63"/>
      <c r="V46" s="63"/>
    </row>
    <row r="47" spans="1:28" ht="20.100000000000001" customHeight="1" x14ac:dyDescent="0.2">
      <c r="A47" s="66"/>
      <c r="B47" s="67"/>
      <c r="C47" s="67"/>
      <c r="D47" s="67"/>
      <c r="E47" s="68"/>
      <c r="F47" s="68"/>
      <c r="G47" s="68"/>
      <c r="H47" s="68"/>
      <c r="I47" s="68"/>
      <c r="J47" s="68"/>
      <c r="K47" s="62"/>
      <c r="L47" s="62"/>
      <c r="M47" s="62"/>
      <c r="N47" s="62"/>
      <c r="O47" s="62"/>
      <c r="P47" s="62"/>
      <c r="Q47" s="62"/>
      <c r="R47" s="62"/>
      <c r="S47" s="63"/>
      <c r="T47" s="63"/>
      <c r="U47" s="63"/>
      <c r="V47" s="63"/>
    </row>
    <row r="48" spans="1:28" ht="20.100000000000001" customHeight="1" x14ac:dyDescent="0.2">
      <c r="A48" s="66"/>
      <c r="B48" s="67"/>
      <c r="C48" s="67"/>
      <c r="D48" s="67"/>
      <c r="E48" s="68"/>
      <c r="F48" s="68"/>
      <c r="G48" s="68"/>
      <c r="H48" s="68"/>
      <c r="I48" s="68"/>
      <c r="J48" s="68"/>
      <c r="K48" s="62"/>
      <c r="L48" s="62"/>
      <c r="M48" s="62"/>
      <c r="N48" s="62"/>
      <c r="O48" s="62"/>
      <c r="P48" s="62"/>
      <c r="Q48" s="62"/>
      <c r="R48" s="62"/>
      <c r="S48" s="63"/>
      <c r="T48" s="63"/>
      <c r="U48" s="63"/>
      <c r="V48" s="63"/>
    </row>
    <row r="49" spans="1:22" ht="20.100000000000001" customHeight="1" x14ac:dyDescent="0.2">
      <c r="A49" s="66"/>
      <c r="B49" s="67"/>
      <c r="C49" s="67"/>
      <c r="D49" s="67"/>
      <c r="E49" s="68"/>
      <c r="F49" s="68"/>
      <c r="G49" s="68"/>
      <c r="H49" s="68"/>
      <c r="I49" s="68"/>
      <c r="J49" s="68"/>
      <c r="K49" s="62"/>
      <c r="L49" s="62"/>
      <c r="M49" s="62"/>
      <c r="N49" s="62"/>
      <c r="O49" s="62"/>
      <c r="P49" s="62"/>
      <c r="Q49" s="62"/>
      <c r="R49" s="62"/>
      <c r="S49" s="63"/>
      <c r="T49" s="63"/>
      <c r="U49" s="63"/>
      <c r="V49" s="63"/>
    </row>
    <row r="50" spans="1:22" ht="20.100000000000001" customHeight="1" x14ac:dyDescent="0.2">
      <c r="A50" s="66"/>
      <c r="B50" s="67"/>
      <c r="C50" s="67"/>
      <c r="D50" s="67"/>
      <c r="E50" s="68"/>
      <c r="F50" s="68"/>
      <c r="G50" s="68"/>
      <c r="H50" s="68"/>
      <c r="I50" s="68"/>
      <c r="J50" s="68"/>
      <c r="K50" s="62"/>
      <c r="L50" s="62"/>
      <c r="M50" s="62"/>
      <c r="N50" s="62"/>
      <c r="O50" s="62"/>
      <c r="P50" s="62"/>
      <c r="Q50" s="62"/>
      <c r="R50" s="62"/>
      <c r="S50" s="63"/>
      <c r="T50" s="63"/>
      <c r="U50" s="63"/>
      <c r="V50" s="63"/>
    </row>
    <row r="51" spans="1:22" ht="20.100000000000001" customHeight="1" x14ac:dyDescent="0.2">
      <c r="A51" s="66"/>
      <c r="B51" s="67"/>
      <c r="C51" s="67"/>
      <c r="D51" s="67"/>
      <c r="E51" s="68"/>
      <c r="F51" s="68"/>
      <c r="G51" s="68"/>
      <c r="H51" s="68"/>
      <c r="I51" s="68"/>
      <c r="J51" s="68"/>
      <c r="K51" s="62"/>
      <c r="L51" s="62"/>
      <c r="M51" s="62"/>
      <c r="N51" s="62"/>
      <c r="O51" s="62"/>
      <c r="P51" s="62"/>
      <c r="Q51" s="62"/>
      <c r="R51" s="62"/>
      <c r="S51" s="63"/>
      <c r="T51" s="63"/>
      <c r="U51" s="63"/>
      <c r="V51" s="63"/>
    </row>
    <row r="52" spans="1:22" ht="20.100000000000001" customHeight="1" x14ac:dyDescent="0.2">
      <c r="A52" s="66"/>
      <c r="B52" s="67"/>
      <c r="C52" s="67"/>
      <c r="D52" s="67"/>
      <c r="E52" s="68"/>
      <c r="F52" s="68"/>
      <c r="G52" s="68"/>
      <c r="H52" s="68"/>
      <c r="I52" s="68"/>
      <c r="J52" s="68"/>
      <c r="K52" s="62"/>
      <c r="L52" s="62"/>
      <c r="M52" s="62"/>
      <c r="N52" s="62"/>
      <c r="O52" s="62"/>
      <c r="P52" s="62"/>
      <c r="Q52" s="62"/>
      <c r="R52" s="62"/>
      <c r="S52" s="63"/>
      <c r="T52" s="63"/>
      <c r="U52" s="63"/>
      <c r="V52" s="63"/>
    </row>
    <row r="53" spans="1:22" ht="20.100000000000001" customHeight="1" x14ac:dyDescent="0.2">
      <c r="A53" s="66"/>
      <c r="B53" s="67"/>
      <c r="C53" s="67"/>
      <c r="D53" s="67"/>
      <c r="E53" s="68"/>
      <c r="F53" s="68"/>
      <c r="G53" s="68"/>
      <c r="H53" s="68"/>
      <c r="I53" s="68"/>
      <c r="J53" s="68"/>
      <c r="K53" s="62"/>
      <c r="L53" s="62"/>
      <c r="M53" s="62"/>
      <c r="N53" s="62"/>
      <c r="O53" s="62"/>
      <c r="P53" s="62"/>
      <c r="Q53" s="62"/>
      <c r="R53" s="62"/>
      <c r="S53" s="63"/>
      <c r="T53" s="63"/>
      <c r="U53" s="63"/>
      <c r="V53" s="63"/>
    </row>
    <row r="54" spans="1:22" ht="20.100000000000001" customHeight="1" x14ac:dyDescent="0.2">
      <c r="A54" s="64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3"/>
      <c r="T54" s="63"/>
      <c r="U54" s="63"/>
      <c r="V54" s="63"/>
    </row>
    <row r="55" spans="1:22" ht="20.100000000000001" customHeight="1" x14ac:dyDescent="0.2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</row>
    <row r="56" spans="1:22" ht="20.100000000000001" customHeight="1" x14ac:dyDescent="0.2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</row>
    <row r="57" spans="1:22" ht="20.100000000000001" customHeight="1" x14ac:dyDescent="0.2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</row>
    <row r="58" spans="1:22" ht="20.100000000000001" customHeight="1" x14ac:dyDescent="0.2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ht="20.100000000000001" customHeight="1" x14ac:dyDescent="0.2">
      <c r="A59" s="61"/>
      <c r="B59" s="61"/>
      <c r="C59" s="61"/>
      <c r="D59" s="61"/>
      <c r="E59" s="61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1"/>
      <c r="Q59" s="71"/>
      <c r="R59" s="71"/>
      <c r="S59" s="71"/>
      <c r="T59" s="71"/>
      <c r="U59" s="71"/>
      <c r="V59" s="71"/>
    </row>
    <row r="60" spans="1:22" ht="20.100000000000001" customHeight="1" x14ac:dyDescent="0.2">
      <c r="A60" s="61"/>
      <c r="B60" s="61"/>
      <c r="C60" s="61"/>
      <c r="D60" s="61"/>
      <c r="E60" s="61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1"/>
      <c r="Q60" s="71"/>
      <c r="R60" s="71"/>
      <c r="S60" s="71"/>
      <c r="T60" s="71"/>
      <c r="U60" s="71"/>
      <c r="V60" s="71"/>
    </row>
    <row r="61" spans="1:22" ht="20.100000000000001" customHeight="1" x14ac:dyDescent="0.2">
      <c r="A61" s="61"/>
      <c r="B61" s="61"/>
      <c r="C61" s="61"/>
      <c r="D61" s="61"/>
      <c r="E61" s="61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1"/>
      <c r="Q61" s="71"/>
      <c r="R61" s="71"/>
      <c r="S61" s="71"/>
      <c r="T61" s="71"/>
      <c r="U61" s="71"/>
      <c r="V61" s="71"/>
    </row>
    <row r="62" spans="1:22" ht="20.100000000000001" customHeight="1" x14ac:dyDescent="0.2">
      <c r="A62" s="61"/>
      <c r="B62" s="61"/>
      <c r="C62" s="61"/>
      <c r="D62" s="61"/>
      <c r="E62" s="61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1"/>
      <c r="Q62" s="71"/>
      <c r="R62" s="71"/>
      <c r="S62" s="71"/>
      <c r="T62" s="71"/>
      <c r="U62" s="71"/>
      <c r="V62" s="71"/>
    </row>
    <row r="63" spans="1:22" ht="20.100000000000001" customHeight="1" x14ac:dyDescent="0.2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71"/>
      <c r="Q63" s="71"/>
      <c r="R63" s="71"/>
    </row>
    <row r="64" spans="1:22" ht="20.100000000000001" customHeight="1" x14ac:dyDescent="0.2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</row>
    <row r="65" spans="1:18" ht="20.100000000000001" customHeight="1" x14ac:dyDescent="0.2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spans="1:18" ht="20.100000000000001" customHeight="1" x14ac:dyDescent="0.2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</row>
    <row r="67" spans="1:18" ht="20.100000000000001" customHeight="1" x14ac:dyDescent="0.2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</row>
    <row r="68" spans="1:18" ht="20.100000000000001" customHeight="1" x14ac:dyDescent="0.2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</row>
    <row r="69" spans="1:18" ht="20.100000000000001" customHeight="1" x14ac:dyDescent="0.2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</row>
    <row r="70" spans="1:18" ht="20.100000000000001" customHeight="1" x14ac:dyDescent="0.2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</row>
    <row r="71" spans="1:18" ht="20.100000000000001" customHeight="1" x14ac:dyDescent="0.2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</row>
    <row r="72" spans="1:18" ht="20.100000000000001" customHeight="1" x14ac:dyDescent="0.2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</row>
    <row r="73" spans="1:18" ht="20.100000000000001" customHeight="1" x14ac:dyDescent="0.2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</row>
    <row r="74" spans="1:18" ht="20.100000000000001" customHeight="1" x14ac:dyDescent="0.2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</row>
    <row r="75" spans="1:18" ht="20.100000000000001" customHeight="1" x14ac:dyDescent="0.2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</row>
    <row r="76" spans="1:18" ht="20.100000000000001" customHeight="1" x14ac:dyDescent="0.2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</row>
    <row r="77" spans="1:18" ht="20.100000000000001" customHeight="1" x14ac:dyDescent="0.2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</row>
  </sheetData>
  <sheetProtection sheet="1" objects="1" scenarios="1"/>
  <mergeCells count="41">
    <mergeCell ref="A43:D43"/>
    <mergeCell ref="A30:P30"/>
    <mergeCell ref="A33:C36"/>
    <mergeCell ref="D33:F36"/>
    <mergeCell ref="G33:I36"/>
    <mergeCell ref="J33:L36"/>
    <mergeCell ref="M33:O36"/>
    <mergeCell ref="S23:W23"/>
    <mergeCell ref="Q26:U26"/>
    <mergeCell ref="A40:E40"/>
    <mergeCell ref="A21:F21"/>
    <mergeCell ref="A22:F22"/>
    <mergeCell ref="H22:K22"/>
    <mergeCell ref="A23:F23"/>
    <mergeCell ref="A24:F24"/>
    <mergeCell ref="H24:K24"/>
    <mergeCell ref="L32:N32"/>
    <mergeCell ref="O32:P32"/>
    <mergeCell ref="H21:M21"/>
    <mergeCell ref="A26:P28"/>
    <mergeCell ref="A1:K3"/>
    <mergeCell ref="L4:P4"/>
    <mergeCell ref="A4:K4"/>
    <mergeCell ref="A5:K8"/>
    <mergeCell ref="L5:P6"/>
    <mergeCell ref="L7:P8"/>
    <mergeCell ref="L1:P3"/>
    <mergeCell ref="L9:P10"/>
    <mergeCell ref="L11:P12"/>
    <mergeCell ref="A18:P19"/>
    <mergeCell ref="A10:K11"/>
    <mergeCell ref="A13:F13"/>
    <mergeCell ref="A14:F14"/>
    <mergeCell ref="A15:F15"/>
    <mergeCell ref="A16:F16"/>
    <mergeCell ref="H13:K13"/>
    <mergeCell ref="H14:K14"/>
    <mergeCell ref="H15:K15"/>
    <mergeCell ref="H16:K16"/>
    <mergeCell ref="L13:P14"/>
    <mergeCell ref="L15:P16"/>
  </mergeCells>
  <hyperlinks>
    <hyperlink ref="X25:AB29" location="Панели!A1" display="Цены на панели FunderMax"/>
    <hyperlink ref="X30:AB34" location="Фасады!A1" display="Цены на готовые фасады "/>
    <hyperlink ref="O32:P32" r:id="rId1" display="ноис.рф"/>
    <hyperlink ref="L5:P6" location="Панели!A1" display="Цены на панели FunderMax"/>
    <hyperlink ref="L7:P8" location="'Готовые фасады'!A1" display="Цены на готовые фасады"/>
    <hyperlink ref="L9:P10" r:id="rId2" display="Коллекци декоров"/>
    <hyperlink ref="L11:P12" r:id="rId3" display="Презентация компании FunderMax"/>
    <hyperlink ref="L13:P14" r:id="rId4" display="Каталог готовых изделий"/>
    <hyperlink ref="L15:P16" r:id="rId5" display="Техническая информация"/>
  </hyperlinks>
  <pageMargins left="0.23622047244094491" right="0.23622047244094491" top="0.74803149606299213" bottom="0.74803149606299213" header="0.31496062992125984" footer="0.31496062992125984"/>
  <pageSetup paperSize="9" scale="48" firstPageNumber="0" fitToWidth="0" fitToHeight="0" orientation="landscape" useFirstPageNumber="1" r:id="rId6"/>
  <headerFooter scaleWithDoc="0" alignWithMargins="0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zoomScaleNormal="100" zoomScaleSheetLayoutView="100" workbookViewId="0">
      <selection activeCell="M20" sqref="M20"/>
    </sheetView>
  </sheetViews>
  <sheetFormatPr defaultRowHeight="12.75" x14ac:dyDescent="0.2"/>
  <cols>
    <col min="1" max="1" width="8.7109375" style="7" customWidth="1"/>
    <col min="2" max="4" width="12.42578125" style="7" hidden="1" customWidth="1"/>
    <col min="5" max="5" width="25.42578125" style="21" customWidth="1"/>
    <col min="6" max="6" width="9.7109375" style="21" customWidth="1"/>
    <col min="7" max="10" width="20.7109375" style="7" customWidth="1"/>
    <col min="11" max="16384" width="9.140625" style="7"/>
  </cols>
  <sheetData>
    <row r="1" spans="1:11" ht="5.0999999999999996" customHeight="1" x14ac:dyDescent="0.25">
      <c r="A1" s="37"/>
      <c r="B1" s="38"/>
      <c r="C1" s="38"/>
      <c r="D1" s="38"/>
      <c r="E1" s="39"/>
      <c r="F1" s="39"/>
      <c r="G1" s="38"/>
      <c r="H1" s="38"/>
      <c r="I1" s="40"/>
      <c r="J1" s="40"/>
      <c r="K1" s="6"/>
    </row>
    <row r="2" spans="1:11" ht="14.1" customHeight="1" x14ac:dyDescent="0.2">
      <c r="A2" s="41"/>
      <c r="B2" s="42"/>
      <c r="C2" s="42"/>
      <c r="D2" s="42"/>
      <c r="E2" s="42"/>
      <c r="F2" s="42"/>
      <c r="G2" s="34"/>
      <c r="H2" s="34"/>
      <c r="I2" s="137" t="s">
        <v>173</v>
      </c>
      <c r="J2" s="137"/>
      <c r="K2" s="6"/>
    </row>
    <row r="3" spans="1:11" ht="14.1" customHeight="1" x14ac:dyDescent="0.2">
      <c r="A3" s="41"/>
      <c r="B3" s="42"/>
      <c r="C3" s="42"/>
      <c r="D3" s="42"/>
      <c r="E3" s="42"/>
      <c r="F3" s="42"/>
      <c r="G3" s="34"/>
      <c r="H3" s="34"/>
      <c r="I3" s="138" t="s">
        <v>174</v>
      </c>
      <c r="J3" s="138"/>
      <c r="K3" s="6"/>
    </row>
    <row r="4" spans="1:11" ht="14.1" customHeight="1" x14ac:dyDescent="0.2">
      <c r="A4" s="41"/>
      <c r="B4" s="42"/>
      <c r="C4" s="42"/>
      <c r="D4" s="42"/>
      <c r="E4" s="42"/>
      <c r="F4" s="42"/>
      <c r="G4" s="34"/>
      <c r="H4" s="34"/>
      <c r="I4" s="138" t="s">
        <v>175</v>
      </c>
      <c r="J4" s="138"/>
      <c r="K4" s="6"/>
    </row>
    <row r="5" spans="1:11" ht="5.0999999999999996" customHeight="1" x14ac:dyDescent="0.25">
      <c r="A5" s="43"/>
      <c r="B5" s="34"/>
      <c r="C5" s="34"/>
      <c r="D5" s="34"/>
      <c r="E5" s="35"/>
      <c r="F5" s="35"/>
      <c r="G5" s="34"/>
      <c r="H5" s="34"/>
      <c r="I5" s="44"/>
      <c r="J5" s="44"/>
      <c r="K5" s="6"/>
    </row>
    <row r="6" spans="1:11" ht="30" customHeight="1" x14ac:dyDescent="0.2">
      <c r="A6" s="143" t="s">
        <v>128</v>
      </c>
      <c r="B6" s="143"/>
      <c r="C6" s="143"/>
      <c r="D6" s="143"/>
      <c r="E6" s="143"/>
      <c r="F6" s="143"/>
      <c r="G6" s="143"/>
      <c r="H6" s="143"/>
      <c r="I6" s="143"/>
      <c r="J6" s="143"/>
      <c r="K6" s="9"/>
    </row>
    <row r="7" spans="1:11" ht="9.9499999999999993" customHeight="1" x14ac:dyDescent="0.2">
      <c r="A7" s="10"/>
      <c r="B7" s="11"/>
      <c r="C7" s="11"/>
      <c r="D7" s="11"/>
      <c r="E7" s="11"/>
      <c r="F7" s="11"/>
      <c r="G7" s="11"/>
      <c r="H7" s="11"/>
      <c r="I7" s="11"/>
      <c r="J7" s="11"/>
    </row>
    <row r="8" spans="1:11" ht="20.100000000000001" customHeight="1" x14ac:dyDescent="0.2">
      <c r="A8" s="139" t="s">
        <v>212</v>
      </c>
      <c r="B8" s="140"/>
      <c r="C8" s="140"/>
      <c r="D8" s="140"/>
      <c r="E8" s="141"/>
      <c r="F8" s="8"/>
      <c r="G8" s="6"/>
      <c r="H8" s="142" t="s">
        <v>176</v>
      </c>
      <c r="I8" s="142"/>
      <c r="J8" s="12">
        <v>85.425299999999993</v>
      </c>
    </row>
    <row r="9" spans="1:11" ht="9.9499999999999993" customHeight="1" x14ac:dyDescent="0.2">
      <c r="A9" s="13"/>
      <c r="B9" s="14"/>
      <c r="C9" s="14"/>
      <c r="D9" s="14"/>
      <c r="E9" s="14"/>
      <c r="F9" s="8"/>
      <c r="G9" s="6"/>
      <c r="H9" s="6"/>
      <c r="I9" s="6"/>
      <c r="J9" s="6"/>
      <c r="K9" s="9"/>
    </row>
    <row r="10" spans="1:11" ht="20.100000000000001" customHeight="1" x14ac:dyDescent="0.2">
      <c r="A10" s="134" t="s">
        <v>34</v>
      </c>
      <c r="B10" s="133" t="s">
        <v>93</v>
      </c>
      <c r="C10" s="133" t="s">
        <v>92</v>
      </c>
      <c r="D10" s="133" t="s">
        <v>94</v>
      </c>
      <c r="E10" s="134" t="s">
        <v>35</v>
      </c>
      <c r="F10" s="131" t="s">
        <v>73</v>
      </c>
      <c r="G10" s="135" t="s">
        <v>74</v>
      </c>
      <c r="H10" s="136"/>
      <c r="I10" s="135" t="s">
        <v>75</v>
      </c>
      <c r="J10" s="136"/>
    </row>
    <row r="11" spans="1:11" ht="30" customHeight="1" x14ac:dyDescent="0.2">
      <c r="A11" s="134"/>
      <c r="B11" s="134"/>
      <c r="C11" s="134"/>
      <c r="D11" s="134"/>
      <c r="E11" s="134"/>
      <c r="F11" s="132"/>
      <c r="G11" s="22" t="s">
        <v>208</v>
      </c>
      <c r="H11" s="22" t="s">
        <v>50</v>
      </c>
      <c r="I11" s="22" t="s">
        <v>208</v>
      </c>
      <c r="J11" s="22" t="s">
        <v>50</v>
      </c>
    </row>
    <row r="12" spans="1:11" ht="20.100000000000001" customHeight="1" x14ac:dyDescent="0.2">
      <c r="A12" s="130" t="s">
        <v>54</v>
      </c>
      <c r="B12" s="130"/>
      <c r="C12" s="130"/>
      <c r="D12" s="130"/>
      <c r="E12" s="130"/>
      <c r="F12" s="130"/>
      <c r="G12" s="130"/>
      <c r="H12" s="130"/>
      <c r="I12" s="130"/>
      <c r="J12" s="130"/>
    </row>
    <row r="13" spans="1:11" ht="15" customHeight="1" x14ac:dyDescent="0.2">
      <c r="A13" s="23" t="s">
        <v>36</v>
      </c>
      <c r="B13" s="23" t="s">
        <v>78</v>
      </c>
      <c r="C13" s="24" t="s">
        <v>97</v>
      </c>
      <c r="D13" s="25" t="s">
        <v>114</v>
      </c>
      <c r="E13" s="26" t="s">
        <v>43</v>
      </c>
      <c r="F13" s="27">
        <v>19</v>
      </c>
      <c r="G13" s="28">
        <f>IFERROR(VLOOKUP(C13,Номенклатура!$A$2:$E$35,4,FALSE)*Курс*1.02,"X")</f>
        <v>20443.33356372</v>
      </c>
      <c r="H13" s="28">
        <f>IFERROR(VLOOKUP(D13,Номенклатура!$A$2:$E$35,4,FALSE)*Курс*1.02,"X")</f>
        <v>68.835706739999992</v>
      </c>
      <c r="I13" s="28">
        <f>IFERROR(VLOOKUP(C13,Номенклатура!$A$2:$E$35,5,FALSE)*Курс*1.02,"X")</f>
        <v>25554.602623679995</v>
      </c>
      <c r="J13" s="28">
        <f>IFERROR(VLOOKUP(D13,Номенклатура!$A$2:$E$35,5,FALSE)*Курс*1.02,"X")</f>
        <v>86.262467939999993</v>
      </c>
    </row>
    <row r="14" spans="1:11" ht="15" customHeight="1" x14ac:dyDescent="0.2">
      <c r="A14" s="23" t="s">
        <v>37</v>
      </c>
      <c r="B14" s="23" t="s">
        <v>79</v>
      </c>
      <c r="C14" s="24" t="s">
        <v>97</v>
      </c>
      <c r="D14" s="25" t="s">
        <v>116</v>
      </c>
      <c r="E14" s="26" t="s">
        <v>44</v>
      </c>
      <c r="F14" s="27">
        <v>19</v>
      </c>
      <c r="G14" s="28">
        <f>IFERROR(VLOOKUP(C14,Номенклатура!$A$2:$E$35,4,FALSE)*Курс*1.02,"X")</f>
        <v>20443.33356372</v>
      </c>
      <c r="H14" s="28">
        <f>IFERROR(VLOOKUP(D14,Номенклатура!$A$2:$E$35,4,FALSE)*Курс*1.02,"X")</f>
        <v>68.835706739999992</v>
      </c>
      <c r="I14" s="28">
        <f>IFERROR(VLOOKUP(C14,Номенклатура!$A$2:$E$35,5,FALSE)*Курс*1.02,"X")</f>
        <v>25554.602623679995</v>
      </c>
      <c r="J14" s="28">
        <f>IFERROR(VLOOKUP(D14,Номенклатура!$A$2:$E$35,5,FALSE)*Курс*1.02,"X")</f>
        <v>86.262467939999993</v>
      </c>
    </row>
    <row r="15" spans="1:11" ht="15" customHeight="1" x14ac:dyDescent="0.2">
      <c r="A15" s="23" t="s">
        <v>38</v>
      </c>
      <c r="B15" s="23" t="s">
        <v>80</v>
      </c>
      <c r="C15" s="24" t="s">
        <v>98</v>
      </c>
      <c r="D15" s="25" t="s">
        <v>118</v>
      </c>
      <c r="E15" s="26" t="s">
        <v>45</v>
      </c>
      <c r="F15" s="27">
        <v>19</v>
      </c>
      <c r="G15" s="28">
        <f>IFERROR(VLOOKUP(C15,Номенклатура!$A$2:$E$35,4,FALSE)*Курс*1.02,"X")</f>
        <v>20443.33356372</v>
      </c>
      <c r="H15" s="28">
        <f>IFERROR(VLOOKUP(D15,Номенклатура!$A$2:$E$35,4,FALSE)*Курс*1.02,"X")</f>
        <v>68.835706739999992</v>
      </c>
      <c r="I15" s="28">
        <f>IFERROR(VLOOKUP(C15,Номенклатура!$A$2:$E$35,5,FALSE)*Курс*1.02,"X")</f>
        <v>25554.602623679995</v>
      </c>
      <c r="J15" s="28">
        <f>IFERROR(VLOOKUP(D15,Номенклатура!$A$2:$E$35,5,FALSE)*Курс*1.02,"X")</f>
        <v>86.262467939999993</v>
      </c>
    </row>
    <row r="16" spans="1:11" ht="15" customHeight="1" x14ac:dyDescent="0.2">
      <c r="A16" s="23" t="s">
        <v>39</v>
      </c>
      <c r="B16" s="23" t="s">
        <v>81</v>
      </c>
      <c r="C16" s="24" t="s">
        <v>99</v>
      </c>
      <c r="D16" s="25" t="s">
        <v>213</v>
      </c>
      <c r="E16" s="26" t="s">
        <v>46</v>
      </c>
      <c r="F16" s="27">
        <v>19</v>
      </c>
      <c r="G16" s="28">
        <f>IFERROR(VLOOKUP(C16,Номенклатура!$A$2:$E$35,4,FALSE)*Курс*1.02,"X")</f>
        <v>20443.33356372</v>
      </c>
      <c r="H16" s="28">
        <f>IFERROR(VLOOKUP(D16,Номенклатура!$A$2:$E$35,4,FALSE)*Курс*1.02,"X")</f>
        <v>68.835706739999992</v>
      </c>
      <c r="I16" s="28">
        <f>IFERROR(VLOOKUP(C16,Номенклатура!$A$2:$E$35,5,FALSE)*Курс*1.02,"X")</f>
        <v>25554.602623679995</v>
      </c>
      <c r="J16" s="28">
        <f>IFERROR(VLOOKUP(D16,Номенклатура!$A$2:$E$35,5,FALSE)*Курс*1.02,"X")</f>
        <v>86.262467939999993</v>
      </c>
    </row>
    <row r="17" spans="1:10" ht="15" customHeight="1" x14ac:dyDescent="0.2">
      <c r="A17" s="23" t="s">
        <v>40</v>
      </c>
      <c r="B17" s="23" t="s">
        <v>81</v>
      </c>
      <c r="C17" s="24" t="s">
        <v>100</v>
      </c>
      <c r="D17" s="25" t="s">
        <v>120</v>
      </c>
      <c r="E17" s="26" t="s">
        <v>47</v>
      </c>
      <c r="F17" s="27">
        <v>19</v>
      </c>
      <c r="G17" s="28">
        <f>IFERROR(VLOOKUP(C17,Номенклатура!$A$2:$E$35,4,FALSE)*Курс*1.02,"X")</f>
        <v>20443.33356372</v>
      </c>
      <c r="H17" s="28">
        <f>IFERROR(VLOOKUP(D17,Номенклатура!$A$2:$E$35,4,FALSE)*Курс*1.02,"X")</f>
        <v>68.835706739999992</v>
      </c>
      <c r="I17" s="28">
        <f>IFERROR(VLOOKUP(C17,Номенклатура!$A$2:$E$35,5,FALSE)*Курс*1.02,"X")</f>
        <v>25554.602623679995</v>
      </c>
      <c r="J17" s="28">
        <f>IFERROR(VLOOKUP(D17,Номенклатура!$A$2:$E$35,5,FALSE)*Курс*1.02,"X")</f>
        <v>86.262467939999993</v>
      </c>
    </row>
    <row r="18" spans="1:10" ht="15" customHeight="1" x14ac:dyDescent="0.2">
      <c r="A18" s="23" t="s">
        <v>41</v>
      </c>
      <c r="B18" s="23" t="s">
        <v>82</v>
      </c>
      <c r="C18" s="24" t="s">
        <v>100</v>
      </c>
      <c r="D18" s="25" t="s">
        <v>121</v>
      </c>
      <c r="E18" s="26" t="s">
        <v>48</v>
      </c>
      <c r="F18" s="27">
        <v>19</v>
      </c>
      <c r="G18" s="28">
        <f>IFERROR(VLOOKUP(C18,Номенклатура!$A$2:$E$35,4,FALSE)*Курс*1.02,"X")</f>
        <v>20443.33356372</v>
      </c>
      <c r="H18" s="28">
        <f>IFERROR(VLOOKUP(D18,Номенклатура!$A$2:$E$35,4,FALSE)*Курс*1.02,"X")</f>
        <v>68.835706739999992</v>
      </c>
      <c r="I18" s="28">
        <f>IFERROR(VLOOKUP(C18,Номенклатура!$A$2:$E$35,5,FALSE)*Курс*1.02,"X")</f>
        <v>25554.602623679995</v>
      </c>
      <c r="J18" s="28">
        <f>IFERROR(VLOOKUP(D18,Номенклатура!$A$2:$E$35,5,FALSE)*Курс*1.02,"X")</f>
        <v>86.262467939999993</v>
      </c>
    </row>
    <row r="19" spans="1:10" ht="15" customHeight="1" x14ac:dyDescent="0.2">
      <c r="A19" s="23" t="s">
        <v>42</v>
      </c>
      <c r="B19" s="23" t="s">
        <v>83</v>
      </c>
      <c r="C19" s="24" t="s">
        <v>101</v>
      </c>
      <c r="D19" s="25" t="s">
        <v>123</v>
      </c>
      <c r="E19" s="26" t="s">
        <v>49</v>
      </c>
      <c r="F19" s="27">
        <v>19</v>
      </c>
      <c r="G19" s="28">
        <f>IFERROR(VLOOKUP(C19,Номенклатура!$A$2:$E$35,4,FALSE)*Курс*1.02,"X")</f>
        <v>20443.33356372</v>
      </c>
      <c r="H19" s="28">
        <f>IFERROR(VLOOKUP(D19,Номенклатура!$A$2:$E$35,4,FALSE)*Курс*1.02,"X")</f>
        <v>68.835706739999992</v>
      </c>
      <c r="I19" s="28">
        <f>IFERROR(VLOOKUP(C19,Номенклатура!$A$2:$E$35,5,FALSE)*Курс*1.02,"X")</f>
        <v>25554.602623679995</v>
      </c>
      <c r="J19" s="28">
        <f>IFERROR(VLOOKUP(D19,Номенклатура!$A$2:$E$35,5,FALSE)*Курс*1.02,"X")</f>
        <v>86.262467939999993</v>
      </c>
    </row>
    <row r="20" spans="1:10" ht="35.1" customHeight="1" x14ac:dyDescent="0.2">
      <c r="A20" s="29" t="s">
        <v>34</v>
      </c>
      <c r="B20" s="29"/>
      <c r="C20" s="29"/>
      <c r="D20" s="29"/>
      <c r="E20" s="29" t="s">
        <v>35</v>
      </c>
      <c r="F20" s="22" t="s">
        <v>73</v>
      </c>
      <c r="G20" s="22" t="s">
        <v>209</v>
      </c>
      <c r="H20" s="22" t="s">
        <v>51</v>
      </c>
      <c r="I20" s="22" t="s">
        <v>209</v>
      </c>
      <c r="J20" s="22" t="s">
        <v>51</v>
      </c>
    </row>
    <row r="21" spans="1:10" ht="20.100000000000001" customHeight="1" x14ac:dyDescent="0.2">
      <c r="A21" s="130" t="s">
        <v>55</v>
      </c>
      <c r="B21" s="130"/>
      <c r="C21" s="130"/>
      <c r="D21" s="130"/>
      <c r="E21" s="130"/>
      <c r="F21" s="130"/>
      <c r="G21" s="130"/>
      <c r="H21" s="130"/>
      <c r="I21" s="130"/>
      <c r="J21" s="130"/>
    </row>
    <row r="22" spans="1:10" ht="15" customHeight="1" x14ac:dyDescent="0.2">
      <c r="A22" s="23" t="s">
        <v>52</v>
      </c>
      <c r="B22" s="23" t="s">
        <v>84</v>
      </c>
      <c r="C22" s="23" t="s">
        <v>102</v>
      </c>
      <c r="D22" s="25" t="s">
        <v>113</v>
      </c>
      <c r="E22" s="30" t="s">
        <v>53</v>
      </c>
      <c r="F22" s="27">
        <v>19</v>
      </c>
      <c r="G22" s="28">
        <f>IFERROR(VLOOKUP(C22,Номенклатура!$A$2:$E$35,4,FALSE)*Курс*1.02,"X")</f>
        <v>20443.33356372</v>
      </c>
      <c r="H22" s="28">
        <f>IFERROR(VLOOKUP(D22,Номенклатура!$A$2:$E$35,4,FALSE)*Курс*1.02,"X")</f>
        <v>92.361834359999989</v>
      </c>
      <c r="I22" s="28">
        <f>IFERROR(VLOOKUP(C22,Номенклатура!$A$2:$E$35,5,FALSE)*Курс*1.02,"X")</f>
        <v>25554.602623679995</v>
      </c>
      <c r="J22" s="28">
        <f>IFERROR(VLOOKUP(D22,Номенклатура!$A$2:$E$35,5,FALSE)*Курс*1.02,"X")</f>
        <v>115.01662391999999</v>
      </c>
    </row>
    <row r="23" spans="1:10" ht="15" customHeight="1" x14ac:dyDescent="0.2">
      <c r="A23" s="23" t="s">
        <v>56</v>
      </c>
      <c r="B23" s="23" t="s">
        <v>85</v>
      </c>
      <c r="C23" s="23" t="s">
        <v>107</v>
      </c>
      <c r="D23" s="25" t="s">
        <v>115</v>
      </c>
      <c r="E23" s="30" t="s">
        <v>57</v>
      </c>
      <c r="F23" s="27">
        <v>19</v>
      </c>
      <c r="G23" s="28">
        <f>IFERROR(VLOOKUP(C23,Номенклатура!$A$2:$E$35,4,FALSE)*Курс*1.02,"X")</f>
        <v>20443.33356372</v>
      </c>
      <c r="H23" s="28">
        <f>IFERROR(VLOOKUP(D23,Номенклатура!$A$2:$E$35,4,FALSE)*Курс*1.02,"X")</f>
        <v>57.508311959999993</v>
      </c>
      <c r="I23" s="28">
        <f>IFERROR(VLOOKUP(C23,Номенклатура!$A$2:$E$35,5,FALSE)*Курс*1.02,"X")</f>
        <v>25554.602623679995</v>
      </c>
      <c r="J23" s="28">
        <f>IFERROR(VLOOKUP(D23,Номенклатура!$A$2:$E$35,5,FALSE)*Курс*1.02,"X")</f>
        <v>72.321058979999989</v>
      </c>
    </row>
    <row r="24" spans="1:10" ht="15" customHeight="1" x14ac:dyDescent="0.2">
      <c r="A24" s="31" t="s">
        <v>58</v>
      </c>
      <c r="B24" s="23" t="s">
        <v>86</v>
      </c>
      <c r="C24" s="23" t="s">
        <v>103</v>
      </c>
      <c r="D24" s="25" t="s">
        <v>117</v>
      </c>
      <c r="E24" s="32" t="s">
        <v>59</v>
      </c>
      <c r="F24" s="27">
        <v>19</v>
      </c>
      <c r="G24" s="28">
        <f>IFERROR(VLOOKUP(C24,Номенклатура!$A$2:$E$35,4,FALSE)*Курс*1.02,"X")</f>
        <v>20443.33356372</v>
      </c>
      <c r="H24" s="28">
        <f>IFERROR(VLOOKUP(D24,Номенклатура!$A$2:$E$35,4,FALSE)*Курс*1.02,"X")</f>
        <v>57.508311959999993</v>
      </c>
      <c r="I24" s="28">
        <f>IFERROR(VLOOKUP(C24,Номенклатура!$A$2:$E$35,5,FALSE)*Курс*1.02,"X")</f>
        <v>25554.602623679995</v>
      </c>
      <c r="J24" s="28">
        <f>IFERROR(VLOOKUP(D24,Номенклатура!$A$2:$E$35,5,FALSE)*Курс*1.02,"X")</f>
        <v>72.321058979999989</v>
      </c>
    </row>
    <row r="25" spans="1:10" ht="15" customHeight="1" x14ac:dyDescent="0.2">
      <c r="A25" s="23" t="s">
        <v>60</v>
      </c>
      <c r="B25" s="23" t="s">
        <v>88</v>
      </c>
      <c r="C25" s="23" t="s">
        <v>104</v>
      </c>
      <c r="D25" s="25" t="s">
        <v>119</v>
      </c>
      <c r="E25" s="33" t="s">
        <v>61</v>
      </c>
      <c r="F25" s="27">
        <v>19</v>
      </c>
      <c r="G25" s="28">
        <f>IFERROR(VLOOKUP(C25,Номенклатура!$A$2:$E$35,4,FALSE)*Курс*1.02,"X")</f>
        <v>20443.33356372</v>
      </c>
      <c r="H25" s="28">
        <f>IFERROR(VLOOKUP(D25,Номенклатура!$A$2:$E$35,4,FALSE)*Курс*1.02,"X")</f>
        <v>111.53127167999999</v>
      </c>
      <c r="I25" s="28">
        <f>IFERROR(VLOOKUP(C25,Номенклатура!$A$2:$E$35,5,FALSE)*Курс*1.02,"X")</f>
        <v>25554.602623679995</v>
      </c>
      <c r="J25" s="28">
        <f>IFERROR(VLOOKUP(D25,Номенклатура!$A$2:$E$35,5,FALSE)*Курс*1.02,"X")</f>
        <v>139.41408959999998</v>
      </c>
    </row>
    <row r="26" spans="1:10" ht="15" customHeight="1" x14ac:dyDescent="0.2">
      <c r="A26" s="23" t="s">
        <v>62</v>
      </c>
      <c r="B26" s="23" t="s">
        <v>89</v>
      </c>
      <c r="C26" s="23" t="s">
        <v>105</v>
      </c>
      <c r="D26" s="25" t="s">
        <v>214</v>
      </c>
      <c r="E26" s="26" t="s">
        <v>63</v>
      </c>
      <c r="F26" s="27">
        <v>19</v>
      </c>
      <c r="G26" s="28">
        <f>IFERROR(VLOOKUP(C26,Номенклатура!$A$2:$E$35,4,FALSE)*Курс*1.02,"X")</f>
        <v>20443.33356372</v>
      </c>
      <c r="H26" s="28">
        <f>IFERROR(VLOOKUP(D26,Номенклатура!$A$2:$E$35,4,FALSE)*Курс*1.02,"X")</f>
        <v>92.361834359999989</v>
      </c>
      <c r="I26" s="28">
        <f>IFERROR(VLOOKUP(C26,Номенклатура!$A$2:$E$35,5,FALSE)*Курс*1.02,"X")</f>
        <v>25554.602623679995</v>
      </c>
      <c r="J26" s="28">
        <f>IFERROR(VLOOKUP(D26,Номенклатура!$A$2:$E$35,5,FALSE)*Курс*1.02,"X")</f>
        <v>115.01662391999999</v>
      </c>
    </row>
    <row r="27" spans="1:10" ht="15" customHeight="1" x14ac:dyDescent="0.2">
      <c r="A27" s="23" t="s">
        <v>64</v>
      </c>
      <c r="B27" s="23" t="s">
        <v>89</v>
      </c>
      <c r="C27" s="23" t="s">
        <v>106</v>
      </c>
      <c r="D27" s="25" t="s">
        <v>122</v>
      </c>
      <c r="E27" s="26" t="s">
        <v>65</v>
      </c>
      <c r="F27" s="27">
        <v>19</v>
      </c>
      <c r="G27" s="28">
        <f>IFERROR(VLOOKUP(C27,Номенклатура!$A$2:$E$35,4,FALSE)*Курс*1.02,"X")</f>
        <v>20443.33356372</v>
      </c>
      <c r="H27" s="28">
        <f>IFERROR(VLOOKUP(D27,Номенклатура!$A$2:$E$35,4,FALSE)*Курс*1.02,"X")</f>
        <v>92.361834359999989</v>
      </c>
      <c r="I27" s="28">
        <f>IFERROR(VLOOKUP(C27,Номенклатура!$A$2:$E$35,5,FALSE)*Курс*1.02,"X")</f>
        <v>25554.602623679995</v>
      </c>
      <c r="J27" s="28">
        <f>IFERROR(VLOOKUP(D27,Номенклатура!$A$2:$E$35,5,FALSE)*Курс*1.02,"X")</f>
        <v>115.01662391999999</v>
      </c>
    </row>
    <row r="28" spans="1:10" ht="15" customHeight="1" x14ac:dyDescent="0.2">
      <c r="A28" s="23" t="s">
        <v>66</v>
      </c>
      <c r="B28" s="23" t="s">
        <v>90</v>
      </c>
      <c r="C28" s="23" t="s">
        <v>108</v>
      </c>
      <c r="D28" s="25" t="s">
        <v>124</v>
      </c>
      <c r="E28" s="26" t="s">
        <v>69</v>
      </c>
      <c r="F28" s="27">
        <v>19</v>
      </c>
      <c r="G28" s="28">
        <f>IFERROR(VLOOKUP(C28,Номенклатура!$A$2:$E$35,4,FALSE)*Курс*1.02,"X")</f>
        <v>20443.33356372</v>
      </c>
      <c r="H28" s="28">
        <f>IFERROR(VLOOKUP(D28,Номенклатура!$A$2:$E$35,4,FALSE)*Курс*1.02,"X")</f>
        <v>92.361834359999989</v>
      </c>
      <c r="I28" s="28">
        <f>IFERROR(VLOOKUP(C28,Номенклатура!$A$2:$E$35,5,FALSE)*Курс*1.02,"X")</f>
        <v>25554.602623679995</v>
      </c>
      <c r="J28" s="28">
        <f>IFERROR(VLOOKUP(D28,Номенклатура!$A$2:$E$35,5,FALSE)*Курс*1.02,"X")</f>
        <v>115.01662391999999</v>
      </c>
    </row>
    <row r="29" spans="1:10" ht="15" customHeight="1" x14ac:dyDescent="0.2">
      <c r="A29" s="23" t="s">
        <v>67</v>
      </c>
      <c r="B29" s="23" t="s">
        <v>91</v>
      </c>
      <c r="C29" s="23" t="s">
        <v>109</v>
      </c>
      <c r="D29" s="25" t="s">
        <v>125</v>
      </c>
      <c r="E29" s="26" t="s">
        <v>68</v>
      </c>
      <c r="F29" s="27">
        <v>19</v>
      </c>
      <c r="G29" s="28">
        <f>IFERROR(VLOOKUP(C29,Номенклатура!$A$2:$E$35,4,FALSE)*Курс*1.02,"X")</f>
        <v>20443.33356372</v>
      </c>
      <c r="H29" s="28">
        <f>IFERROR(VLOOKUP(D29,Номенклатура!$A$2:$E$35,4,FALSE)*Курс*1.02,"X")</f>
        <v>92.361834359999989</v>
      </c>
      <c r="I29" s="28">
        <f>IFERROR(VLOOKUP(C29,Номенклатура!$A$2:$E$35,5,FALSE)*Курс*1.02,"X")</f>
        <v>25554.602623679995</v>
      </c>
      <c r="J29" s="28">
        <f>IFERROR(VLOOKUP(D29,Номенклатура!$A$2:$E$35,5,FALSE)*Курс*1.02,"X")</f>
        <v>115.01662391999999</v>
      </c>
    </row>
    <row r="30" spans="1:10" ht="35.1" customHeight="1" x14ac:dyDescent="0.2">
      <c r="A30" s="29" t="s">
        <v>34</v>
      </c>
      <c r="B30" s="29"/>
      <c r="C30" s="29"/>
      <c r="D30" s="29"/>
      <c r="E30" s="29" t="s">
        <v>35</v>
      </c>
      <c r="F30" s="22" t="s">
        <v>73</v>
      </c>
      <c r="G30" s="22" t="s">
        <v>208</v>
      </c>
      <c r="H30" s="22" t="s">
        <v>50</v>
      </c>
      <c r="I30" s="22" t="s">
        <v>208</v>
      </c>
      <c r="J30" s="22" t="s">
        <v>50</v>
      </c>
    </row>
    <row r="31" spans="1:10" ht="20.100000000000001" customHeight="1" x14ac:dyDescent="0.2">
      <c r="A31" s="130" t="s">
        <v>72</v>
      </c>
      <c r="B31" s="130"/>
      <c r="C31" s="130"/>
      <c r="D31" s="130"/>
      <c r="E31" s="130"/>
      <c r="F31" s="130"/>
      <c r="G31" s="130"/>
      <c r="H31" s="130"/>
      <c r="I31" s="130"/>
      <c r="J31" s="130"/>
    </row>
    <row r="32" spans="1:10" ht="15" customHeight="1" x14ac:dyDescent="0.2">
      <c r="A32" s="23">
        <v>4037</v>
      </c>
      <c r="B32" s="23" t="s">
        <v>76</v>
      </c>
      <c r="C32" s="23" t="s">
        <v>95</v>
      </c>
      <c r="D32" s="23" t="s">
        <v>111</v>
      </c>
      <c r="E32" s="26" t="s">
        <v>70</v>
      </c>
      <c r="F32" s="27">
        <v>19.7</v>
      </c>
      <c r="G32" s="28">
        <f>IFERROR(VLOOKUP(C32,Номенклатура!$A$2:$E$35,4,FALSE)*Курс*1.02,"X")</f>
        <v>11039.853220200001</v>
      </c>
      <c r="H32" s="28">
        <f>IFERROR(VLOOKUP(D32,Номенклатура!$A$2:$E$35,4,FALSE)*Курс*1.02,"X")</f>
        <v>52.280283599999997</v>
      </c>
      <c r="I32" s="28">
        <f>IFERROR(VLOOKUP(C32,Номенклатура!$A$2:$E$35,5,FALSE)*Курс*1.02,"X")</f>
        <v>13799.380856219999</v>
      </c>
      <c r="J32" s="28">
        <f>IFERROR(VLOOKUP(D32,Номенклатура!$A$2:$E$35,5,FALSE)*Курс*1.02,"X")</f>
        <v>65.350354499999995</v>
      </c>
    </row>
    <row r="33" spans="1:11" ht="15" customHeight="1" x14ac:dyDescent="0.2">
      <c r="A33" s="23">
        <v>4039</v>
      </c>
      <c r="B33" s="23" t="s">
        <v>77</v>
      </c>
      <c r="C33" s="23" t="s">
        <v>96</v>
      </c>
      <c r="D33" s="23" t="s">
        <v>112</v>
      </c>
      <c r="E33" s="26" t="s">
        <v>71</v>
      </c>
      <c r="F33" s="27">
        <v>19</v>
      </c>
      <c r="G33" s="28">
        <f>IFERROR(VLOOKUP(C33,Номенклатура!$A$2:$E$35,4,FALSE)*Курс*1.02,"X")</f>
        <v>9199.5872374799983</v>
      </c>
      <c r="H33" s="28">
        <f>IFERROR(VLOOKUP(D33,Номенклатура!$A$2:$E$35,4,FALSE)*Курс*1.02,"X")</f>
        <v>52.280283599999997</v>
      </c>
      <c r="I33" s="28">
        <f>IFERROR(VLOOKUP(C33,Номенклатура!$A$2:$E$35,5,FALSE)*Курс*1.02,"X")</f>
        <v>11499.048377819998</v>
      </c>
      <c r="J33" s="28">
        <f>IFERROR(VLOOKUP(D33,Номенклатура!$A$2:$E$35,5,FALSE)*Курс*1.02,"X")</f>
        <v>65.350354499999995</v>
      </c>
    </row>
    <row r="34" spans="1:11" ht="12" customHeight="1" x14ac:dyDescent="0.2">
      <c r="A34" s="34"/>
      <c r="B34" s="34"/>
      <c r="C34" s="34"/>
      <c r="D34" s="34"/>
      <c r="E34" s="35"/>
      <c r="F34" s="35"/>
      <c r="G34" s="34"/>
      <c r="H34" s="34"/>
      <c r="I34" s="34"/>
      <c r="J34" s="34"/>
      <c r="K34" s="9"/>
    </row>
    <row r="35" spans="1:11" ht="12" customHeight="1" x14ac:dyDescent="0.2">
      <c r="A35" s="34" t="s">
        <v>215</v>
      </c>
      <c r="B35" s="34"/>
      <c r="C35" s="34"/>
      <c r="D35" s="34"/>
      <c r="E35" s="35"/>
      <c r="F35" s="35"/>
      <c r="G35" s="34"/>
      <c r="H35" s="34"/>
      <c r="I35" s="34"/>
      <c r="J35" s="34"/>
      <c r="K35" s="9"/>
    </row>
    <row r="36" spans="1:11" s="20" customFormat="1" ht="12" customHeight="1" x14ac:dyDescent="0.2">
      <c r="A36" s="36" t="s">
        <v>160</v>
      </c>
      <c r="B36" s="36"/>
      <c r="C36" s="36"/>
      <c r="D36" s="36"/>
      <c r="E36" s="36"/>
      <c r="F36" s="36"/>
      <c r="G36" s="36"/>
      <c r="H36" s="36"/>
      <c r="I36" s="36"/>
      <c r="J36" s="36"/>
      <c r="K36" s="19"/>
    </row>
    <row r="37" spans="1:11" s="20" customFormat="1" ht="12" customHeight="1" x14ac:dyDescent="0.2">
      <c r="A37" s="36" t="s">
        <v>161</v>
      </c>
      <c r="B37" s="36"/>
      <c r="C37" s="36"/>
      <c r="D37" s="36"/>
      <c r="E37" s="36"/>
      <c r="F37" s="36"/>
      <c r="G37" s="36"/>
      <c r="H37" s="36"/>
      <c r="I37" s="36"/>
      <c r="J37" s="36"/>
      <c r="K37" s="19"/>
    </row>
    <row r="38" spans="1:11" x14ac:dyDescent="0.2">
      <c r="A38" s="6"/>
      <c r="B38" s="6"/>
      <c r="C38" s="6"/>
      <c r="D38" s="6"/>
      <c r="E38" s="8"/>
      <c r="F38" s="8"/>
      <c r="G38" s="6"/>
      <c r="H38" s="6"/>
      <c r="I38" s="6"/>
      <c r="J38" s="6"/>
      <c r="K38" s="9"/>
    </row>
    <row r="39" spans="1:11" x14ac:dyDescent="0.2">
      <c r="A39" s="6"/>
      <c r="B39" s="6"/>
      <c r="C39" s="6"/>
      <c r="D39" s="6"/>
      <c r="E39" s="8"/>
      <c r="F39" s="8"/>
      <c r="G39" s="6"/>
      <c r="H39" s="6"/>
      <c r="I39" s="6"/>
      <c r="J39" s="6"/>
      <c r="K39" s="9"/>
    </row>
  </sheetData>
  <sheetProtection sheet="1" objects="1" scenarios="1"/>
  <mergeCells count="17">
    <mergeCell ref="I2:J2"/>
    <mergeCell ref="I3:J3"/>
    <mergeCell ref="I4:J4"/>
    <mergeCell ref="A8:E8"/>
    <mergeCell ref="H8:I8"/>
    <mergeCell ref="A6:J6"/>
    <mergeCell ref="A21:J21"/>
    <mergeCell ref="A31:J31"/>
    <mergeCell ref="F10:F11"/>
    <mergeCell ref="B10:B11"/>
    <mergeCell ref="D10:D11"/>
    <mergeCell ref="C10:C11"/>
    <mergeCell ref="E10:E11"/>
    <mergeCell ref="A10:A11"/>
    <mergeCell ref="A12:J12"/>
    <mergeCell ref="G10:H10"/>
    <mergeCell ref="I10:J10"/>
  </mergeCells>
  <hyperlinks>
    <hyperlink ref="I4" r:id="rId1"/>
    <hyperlink ref="I3" r:id="rId2"/>
  </hyperlinks>
  <pageMargins left="0.25" right="0.25" top="0.75" bottom="0.75" header="0.3" footer="0.3"/>
  <pageSetup paperSize="9" scale="7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zoomScaleNormal="100" zoomScaleSheetLayoutView="100" workbookViewId="0">
      <selection activeCell="K8" sqref="K8"/>
    </sheetView>
  </sheetViews>
  <sheetFormatPr defaultRowHeight="14.25" x14ac:dyDescent="0.2"/>
  <cols>
    <col min="1" max="1" width="5" style="72" customWidth="1"/>
    <col min="2" max="2" width="31.85546875" style="72" customWidth="1"/>
    <col min="3" max="9" width="14.7109375" style="72" customWidth="1"/>
    <col min="10" max="10" width="10.7109375" style="72" customWidth="1"/>
    <col min="11" max="11" width="10.85546875" style="72" customWidth="1"/>
    <col min="12" max="13" width="9.140625" style="72"/>
    <col min="14" max="14" width="0" style="72" hidden="1" customWidth="1"/>
    <col min="15" max="15" width="14.42578125" style="72" hidden="1" customWidth="1"/>
    <col min="16" max="16" width="30" style="72" hidden="1" customWidth="1"/>
    <col min="17" max="17" width="0" style="72" hidden="1" customWidth="1"/>
    <col min="18" max="18" width="11.5703125" style="72" customWidth="1"/>
    <col min="19" max="16384" width="9.140625" style="72"/>
  </cols>
  <sheetData>
    <row r="1" spans="1:16" ht="5.0999999999999996" customHeight="1" x14ac:dyDescent="0.2">
      <c r="A1" s="83"/>
      <c r="B1" s="83"/>
      <c r="C1" s="83"/>
      <c r="D1" s="83"/>
      <c r="E1" s="83"/>
      <c r="F1" s="83"/>
      <c r="G1" s="83"/>
      <c r="H1" s="83"/>
      <c r="I1" s="83"/>
    </row>
    <row r="2" spans="1:16" ht="14.1" customHeight="1" x14ac:dyDescent="0.2">
      <c r="A2" s="83"/>
      <c r="B2" s="83"/>
      <c r="C2" s="83"/>
      <c r="D2" s="83"/>
      <c r="E2" s="83"/>
      <c r="F2" s="83"/>
      <c r="G2" s="83"/>
      <c r="H2" s="137" t="s">
        <v>173</v>
      </c>
      <c r="I2" s="137"/>
    </row>
    <row r="3" spans="1:16" ht="14.1" customHeight="1" x14ac:dyDescent="0.2">
      <c r="A3" s="83"/>
      <c r="B3" s="83"/>
      <c r="C3" s="83"/>
      <c r="D3" s="83"/>
      <c r="E3" s="83"/>
      <c r="F3" s="83"/>
      <c r="G3" s="83"/>
      <c r="H3" s="138" t="s">
        <v>174</v>
      </c>
      <c r="I3" s="138"/>
    </row>
    <row r="4" spans="1:16" ht="14.1" customHeight="1" x14ac:dyDescent="0.2">
      <c r="A4" s="83"/>
      <c r="B4" s="83"/>
      <c r="C4" s="83"/>
      <c r="D4" s="83"/>
      <c r="E4" s="83"/>
      <c r="F4" s="83"/>
      <c r="G4" s="83"/>
      <c r="H4" s="138" t="s">
        <v>175</v>
      </c>
      <c r="I4" s="138"/>
    </row>
    <row r="5" spans="1:16" ht="5.0999999999999996" customHeight="1" x14ac:dyDescent="0.2">
      <c r="A5" s="83"/>
      <c r="B5" s="83"/>
      <c r="C5" s="83"/>
      <c r="D5" s="83"/>
      <c r="E5" s="83"/>
      <c r="F5" s="83"/>
      <c r="G5" s="83"/>
      <c r="H5" s="83"/>
      <c r="I5" s="83"/>
    </row>
    <row r="6" spans="1:16" ht="24.95" customHeight="1" x14ac:dyDescent="0.2">
      <c r="A6" s="147" t="s">
        <v>155</v>
      </c>
      <c r="B6" s="148"/>
      <c r="C6" s="148"/>
      <c r="D6" s="148"/>
      <c r="E6" s="148"/>
      <c r="F6" s="149"/>
      <c r="G6" s="83"/>
      <c r="H6" s="84"/>
      <c r="I6" s="84"/>
      <c r="J6" s="7"/>
      <c r="K6" s="7"/>
      <c r="L6" s="7"/>
      <c r="M6" s="7"/>
      <c r="N6" s="7"/>
    </row>
    <row r="7" spans="1:16" s="7" customFormat="1" ht="20.100000000000001" customHeight="1" x14ac:dyDescent="0.2">
      <c r="A7" s="134" t="s">
        <v>129</v>
      </c>
      <c r="B7" s="29" t="s">
        <v>151</v>
      </c>
      <c r="C7" s="134" t="s">
        <v>153</v>
      </c>
      <c r="D7" s="134"/>
      <c r="E7" s="134" t="s">
        <v>152</v>
      </c>
      <c r="F7" s="134"/>
      <c r="G7" s="85"/>
      <c r="H7" s="150" t="s">
        <v>212</v>
      </c>
      <c r="I7" s="150"/>
    </row>
    <row r="8" spans="1:16" s="7" customFormat="1" ht="20.100000000000001" customHeight="1" x14ac:dyDescent="0.2">
      <c r="A8" s="134"/>
      <c r="B8" s="29" t="s">
        <v>110</v>
      </c>
      <c r="C8" s="29" t="s">
        <v>134</v>
      </c>
      <c r="D8" s="29" t="s">
        <v>133</v>
      </c>
      <c r="E8" s="29" t="s">
        <v>134</v>
      </c>
      <c r="F8" s="29" t="s">
        <v>133</v>
      </c>
      <c r="G8" s="85"/>
      <c r="H8" s="86"/>
      <c r="I8" s="85"/>
    </row>
    <row r="9" spans="1:16" s="7" customFormat="1" ht="15" customHeight="1" x14ac:dyDescent="0.2">
      <c r="A9" s="87">
        <v>1</v>
      </c>
      <c r="B9" s="24" t="s">
        <v>168</v>
      </c>
      <c r="C9" s="90">
        <f>99*Курс2*1.02</f>
        <v>8626.2467940000006</v>
      </c>
      <c r="D9" s="90">
        <f>105*Курс2*1.02</f>
        <v>9149.0496299999995</v>
      </c>
      <c r="E9" s="90">
        <f>119*Курс2*1.02</f>
        <v>10368.922913999999</v>
      </c>
      <c r="F9" s="90">
        <f>127*Курс2*1.02</f>
        <v>11065.993361999999</v>
      </c>
      <c r="G9" s="88"/>
      <c r="H9" s="131" t="s">
        <v>176</v>
      </c>
      <c r="I9" s="152">
        <v>85.425299999999993</v>
      </c>
    </row>
    <row r="10" spans="1:16" s="7" customFormat="1" ht="15" customHeight="1" x14ac:dyDescent="0.2">
      <c r="A10" s="87">
        <v>2</v>
      </c>
      <c r="B10" s="24" t="s">
        <v>169</v>
      </c>
      <c r="C10" s="90">
        <f>99*Курс2*1.02</f>
        <v>8626.2467940000006</v>
      </c>
      <c r="D10" s="90">
        <f>105*Курс2*1.02</f>
        <v>9149.0496299999995</v>
      </c>
      <c r="E10" s="90">
        <f>119*Курс2*1.02</f>
        <v>10368.922913999999</v>
      </c>
      <c r="F10" s="90">
        <f>127*Курс2*1.02</f>
        <v>11065.993361999999</v>
      </c>
      <c r="G10" s="85"/>
      <c r="H10" s="151"/>
      <c r="I10" s="153"/>
    </row>
    <row r="11" spans="1:16" s="7" customFormat="1" ht="15" customHeight="1" x14ac:dyDescent="0.2">
      <c r="A11" s="87">
        <v>3</v>
      </c>
      <c r="B11" s="24" t="s">
        <v>170</v>
      </c>
      <c r="C11" s="90">
        <f>81*Курс2*1.02</f>
        <v>7057.8382859999992</v>
      </c>
      <c r="D11" s="90">
        <f>87*Курс2*1.02</f>
        <v>7580.641122</v>
      </c>
      <c r="E11" s="90">
        <f>97*Курс2*1.02</f>
        <v>8451.9791820000009</v>
      </c>
      <c r="F11" s="90">
        <f>105*Курс2*1.02</f>
        <v>9149.0496299999995</v>
      </c>
      <c r="G11" s="85"/>
      <c r="H11" s="132"/>
      <c r="I11" s="154"/>
    </row>
    <row r="12" spans="1:16" s="7" customFormat="1" ht="12.75" x14ac:dyDescent="0.2">
      <c r="C12" s="73"/>
      <c r="D12" s="73"/>
      <c r="E12" s="73"/>
      <c r="F12" s="73"/>
    </row>
    <row r="13" spans="1:16" s="7" customFormat="1" ht="24.95" customHeight="1" x14ac:dyDescent="0.2">
      <c r="A13" s="144" t="s">
        <v>154</v>
      </c>
      <c r="B13" s="145"/>
      <c r="C13" s="145"/>
      <c r="D13" s="145"/>
      <c r="E13" s="145"/>
      <c r="F13" s="145"/>
      <c r="G13" s="145"/>
      <c r="H13" s="145"/>
      <c r="I13" s="146"/>
    </row>
    <row r="14" spans="1:16" s="7" customFormat="1" ht="30" customHeight="1" x14ac:dyDescent="0.2">
      <c r="A14" s="18" t="s">
        <v>129</v>
      </c>
      <c r="B14" s="18" t="s">
        <v>130</v>
      </c>
      <c r="C14" s="15" t="s">
        <v>149</v>
      </c>
      <c r="D14" s="15" t="s">
        <v>150</v>
      </c>
      <c r="E14" s="18" t="s">
        <v>159</v>
      </c>
      <c r="F14" s="15" t="s">
        <v>156</v>
      </c>
      <c r="G14" s="18" t="s">
        <v>131</v>
      </c>
      <c r="H14" s="15" t="s">
        <v>157</v>
      </c>
      <c r="I14" s="15" t="s">
        <v>158</v>
      </c>
      <c r="J14" s="74"/>
      <c r="K14" s="75"/>
      <c r="O14" s="76" t="s">
        <v>132</v>
      </c>
      <c r="P14" s="76" t="s">
        <v>34</v>
      </c>
    </row>
    <row r="15" spans="1:16" s="7" customFormat="1" ht="15" customHeight="1" x14ac:dyDescent="0.2">
      <c r="A15" s="17">
        <v>1</v>
      </c>
      <c r="B15" s="17" t="s">
        <v>136</v>
      </c>
      <c r="C15" s="77">
        <v>350</v>
      </c>
      <c r="D15" s="77">
        <v>500</v>
      </c>
      <c r="E15" s="77">
        <v>3</v>
      </c>
      <c r="F15" s="77" t="s">
        <v>133</v>
      </c>
      <c r="G15" s="17">
        <f>(C15*D15*E15)/1000000</f>
        <v>0.52500000000000002</v>
      </c>
      <c r="H15" s="91">
        <v>9149.0496299999995</v>
      </c>
      <c r="I15" s="78">
        <f>G15*H15</f>
        <v>4803.25105575</v>
      </c>
      <c r="J15" s="79"/>
      <c r="O15" s="77" t="s">
        <v>133</v>
      </c>
      <c r="P15" s="16" t="s">
        <v>135</v>
      </c>
    </row>
    <row r="16" spans="1:16" s="7" customFormat="1" ht="15" customHeight="1" x14ac:dyDescent="0.2">
      <c r="A16" s="17">
        <v>2</v>
      </c>
      <c r="B16" s="17" t="s">
        <v>138</v>
      </c>
      <c r="C16" s="77">
        <v>400</v>
      </c>
      <c r="D16" s="77">
        <v>600</v>
      </c>
      <c r="E16" s="77">
        <v>5</v>
      </c>
      <c r="F16" s="77" t="s">
        <v>134</v>
      </c>
      <c r="G16" s="17">
        <f t="shared" ref="G16:G29" si="0">(C16*D16*E16)/1000000</f>
        <v>1.2</v>
      </c>
      <c r="H16" s="91">
        <v>8626.2467940000006</v>
      </c>
      <c r="I16" s="78">
        <f t="shared" ref="I16:I29" si="1">G16*H16</f>
        <v>10351.4961528</v>
      </c>
      <c r="J16" s="79"/>
      <c r="O16" s="77" t="s">
        <v>134</v>
      </c>
      <c r="P16" s="16" t="s">
        <v>136</v>
      </c>
    </row>
    <row r="17" spans="1:16" s="7" customFormat="1" ht="15" customHeight="1" x14ac:dyDescent="0.2">
      <c r="A17" s="17">
        <v>3</v>
      </c>
      <c r="B17" s="17"/>
      <c r="C17" s="77"/>
      <c r="D17" s="77"/>
      <c r="E17" s="77"/>
      <c r="F17" s="77"/>
      <c r="G17" s="17">
        <f t="shared" si="0"/>
        <v>0</v>
      </c>
      <c r="H17" s="17"/>
      <c r="I17" s="78">
        <f t="shared" si="1"/>
        <v>0</v>
      </c>
      <c r="J17" s="79"/>
      <c r="P17" s="16" t="s">
        <v>137</v>
      </c>
    </row>
    <row r="18" spans="1:16" s="7" customFormat="1" ht="15" customHeight="1" x14ac:dyDescent="0.2">
      <c r="A18" s="17">
        <v>4</v>
      </c>
      <c r="B18" s="17"/>
      <c r="C18" s="77"/>
      <c r="D18" s="77"/>
      <c r="E18" s="77"/>
      <c r="F18" s="77"/>
      <c r="G18" s="17">
        <f t="shared" si="0"/>
        <v>0</v>
      </c>
      <c r="H18" s="17"/>
      <c r="I18" s="78">
        <f t="shared" si="1"/>
        <v>0</v>
      </c>
      <c r="J18" s="79"/>
      <c r="P18" s="16" t="s">
        <v>138</v>
      </c>
    </row>
    <row r="19" spans="1:16" s="7" customFormat="1" ht="15" customHeight="1" x14ac:dyDescent="0.2">
      <c r="A19" s="17">
        <v>5</v>
      </c>
      <c r="B19" s="17"/>
      <c r="C19" s="77"/>
      <c r="D19" s="77"/>
      <c r="E19" s="77"/>
      <c r="F19" s="77"/>
      <c r="G19" s="17">
        <f t="shared" si="0"/>
        <v>0</v>
      </c>
      <c r="H19" s="17"/>
      <c r="I19" s="78">
        <f t="shared" si="1"/>
        <v>0</v>
      </c>
      <c r="J19" s="79"/>
      <c r="P19" s="16" t="s">
        <v>139</v>
      </c>
    </row>
    <row r="20" spans="1:16" s="7" customFormat="1" ht="15" customHeight="1" x14ac:dyDescent="0.2">
      <c r="A20" s="17">
        <v>6</v>
      </c>
      <c r="B20" s="17"/>
      <c r="C20" s="77"/>
      <c r="D20" s="77"/>
      <c r="E20" s="77"/>
      <c r="F20" s="77"/>
      <c r="G20" s="17">
        <f t="shared" si="0"/>
        <v>0</v>
      </c>
      <c r="H20" s="17"/>
      <c r="I20" s="78">
        <f t="shared" si="1"/>
        <v>0</v>
      </c>
      <c r="J20" s="79"/>
      <c r="P20" s="16" t="s">
        <v>140</v>
      </c>
    </row>
    <row r="21" spans="1:16" s="7" customFormat="1" ht="15" customHeight="1" x14ac:dyDescent="0.2">
      <c r="A21" s="17">
        <v>7</v>
      </c>
      <c r="B21" s="17"/>
      <c r="C21" s="77"/>
      <c r="D21" s="77"/>
      <c r="E21" s="77"/>
      <c r="F21" s="77"/>
      <c r="G21" s="17">
        <f t="shared" si="0"/>
        <v>0</v>
      </c>
      <c r="H21" s="17"/>
      <c r="I21" s="78">
        <f t="shared" si="1"/>
        <v>0</v>
      </c>
      <c r="J21" s="79"/>
      <c r="P21" s="16" t="s">
        <v>141</v>
      </c>
    </row>
    <row r="22" spans="1:16" s="7" customFormat="1" ht="15" customHeight="1" x14ac:dyDescent="0.2">
      <c r="A22" s="17">
        <v>8</v>
      </c>
      <c r="B22" s="17"/>
      <c r="C22" s="77"/>
      <c r="D22" s="77"/>
      <c r="E22" s="77"/>
      <c r="F22" s="77"/>
      <c r="G22" s="17">
        <f t="shared" si="0"/>
        <v>0</v>
      </c>
      <c r="H22" s="17"/>
      <c r="I22" s="78">
        <f t="shared" si="1"/>
        <v>0</v>
      </c>
      <c r="J22" s="79"/>
      <c r="P22" s="16" t="s">
        <v>142</v>
      </c>
    </row>
    <row r="23" spans="1:16" s="7" customFormat="1" ht="15" customHeight="1" x14ac:dyDescent="0.2">
      <c r="A23" s="17">
        <v>9</v>
      </c>
      <c r="B23" s="17"/>
      <c r="C23" s="77"/>
      <c r="D23" s="77"/>
      <c r="E23" s="77"/>
      <c r="F23" s="77"/>
      <c r="G23" s="17">
        <f t="shared" si="0"/>
        <v>0</v>
      </c>
      <c r="H23" s="17"/>
      <c r="I23" s="78">
        <f t="shared" si="1"/>
        <v>0</v>
      </c>
      <c r="J23" s="79"/>
      <c r="P23" s="16" t="s">
        <v>143</v>
      </c>
    </row>
    <row r="24" spans="1:16" s="7" customFormat="1" ht="15" customHeight="1" x14ac:dyDescent="0.2">
      <c r="A24" s="17">
        <v>10</v>
      </c>
      <c r="B24" s="17"/>
      <c r="C24" s="77"/>
      <c r="D24" s="77"/>
      <c r="E24" s="77"/>
      <c r="F24" s="77"/>
      <c r="G24" s="17">
        <f t="shared" si="0"/>
        <v>0</v>
      </c>
      <c r="H24" s="17"/>
      <c r="I24" s="78">
        <f t="shared" si="1"/>
        <v>0</v>
      </c>
      <c r="J24" s="79"/>
      <c r="P24" s="16" t="s">
        <v>144</v>
      </c>
    </row>
    <row r="25" spans="1:16" s="7" customFormat="1" ht="15" customHeight="1" x14ac:dyDescent="0.2">
      <c r="A25" s="17">
        <v>11</v>
      </c>
      <c r="B25" s="17"/>
      <c r="C25" s="77"/>
      <c r="D25" s="77"/>
      <c r="E25" s="77"/>
      <c r="F25" s="77"/>
      <c r="G25" s="17">
        <f t="shared" si="0"/>
        <v>0</v>
      </c>
      <c r="H25" s="17"/>
      <c r="I25" s="78">
        <f t="shared" si="1"/>
        <v>0</v>
      </c>
      <c r="J25" s="79"/>
      <c r="P25" s="16" t="s">
        <v>145</v>
      </c>
    </row>
    <row r="26" spans="1:16" s="7" customFormat="1" ht="15" customHeight="1" x14ac:dyDescent="0.2">
      <c r="A26" s="17">
        <v>12</v>
      </c>
      <c r="B26" s="17"/>
      <c r="C26" s="77"/>
      <c r="D26" s="77"/>
      <c r="E26" s="77"/>
      <c r="F26" s="77"/>
      <c r="G26" s="17">
        <f t="shared" si="0"/>
        <v>0</v>
      </c>
      <c r="H26" s="17"/>
      <c r="I26" s="78">
        <f t="shared" si="1"/>
        <v>0</v>
      </c>
      <c r="J26" s="79"/>
      <c r="P26" s="16" t="s">
        <v>146</v>
      </c>
    </row>
    <row r="27" spans="1:16" s="7" customFormat="1" ht="15" customHeight="1" x14ac:dyDescent="0.2">
      <c r="A27" s="17">
        <v>13</v>
      </c>
      <c r="B27" s="17"/>
      <c r="C27" s="77"/>
      <c r="D27" s="77"/>
      <c r="E27" s="77"/>
      <c r="F27" s="77"/>
      <c r="G27" s="17">
        <f t="shared" si="0"/>
        <v>0</v>
      </c>
      <c r="H27" s="17"/>
      <c r="I27" s="78">
        <f t="shared" si="1"/>
        <v>0</v>
      </c>
      <c r="J27" s="79"/>
      <c r="P27" s="16" t="s">
        <v>147</v>
      </c>
    </row>
    <row r="28" spans="1:16" s="7" customFormat="1" ht="15" customHeight="1" x14ac:dyDescent="0.2">
      <c r="A28" s="17">
        <v>14</v>
      </c>
      <c r="B28" s="17"/>
      <c r="C28" s="77"/>
      <c r="D28" s="77"/>
      <c r="E28" s="77"/>
      <c r="F28" s="77"/>
      <c r="G28" s="17">
        <f t="shared" si="0"/>
        <v>0</v>
      </c>
      <c r="H28" s="17"/>
      <c r="I28" s="78">
        <f t="shared" si="1"/>
        <v>0</v>
      </c>
      <c r="J28" s="79"/>
      <c r="P28" s="16" t="s">
        <v>148</v>
      </c>
    </row>
    <row r="29" spans="1:16" s="7" customFormat="1" ht="15" customHeight="1" x14ac:dyDescent="0.2">
      <c r="A29" s="17">
        <v>15</v>
      </c>
      <c r="B29" s="17"/>
      <c r="C29" s="77"/>
      <c r="D29" s="77"/>
      <c r="E29" s="77"/>
      <c r="F29" s="77"/>
      <c r="G29" s="17">
        <f t="shared" si="0"/>
        <v>0</v>
      </c>
      <c r="H29" s="17"/>
      <c r="I29" s="78">
        <f t="shared" si="1"/>
        <v>0</v>
      </c>
      <c r="J29" s="79"/>
      <c r="P29" s="82"/>
    </row>
    <row r="30" spans="1:16" s="7" customFormat="1" ht="20.100000000000001" customHeight="1" x14ac:dyDescent="0.25">
      <c r="H30" s="80" t="s">
        <v>171</v>
      </c>
      <c r="I30" s="81">
        <f>SUM(I15:I29)</f>
        <v>15154.747208550001</v>
      </c>
      <c r="P30" s="82"/>
    </row>
    <row r="31" spans="1:16" s="7" customFormat="1" ht="12.75" x14ac:dyDescent="0.2">
      <c r="A31" s="89" t="s">
        <v>172</v>
      </c>
      <c r="B31" s="85"/>
      <c r="C31" s="85"/>
      <c r="D31" s="85"/>
      <c r="E31" s="85"/>
      <c r="F31" s="85"/>
      <c r="G31" s="85"/>
    </row>
    <row r="32" spans="1:16" s="7" customFormat="1" ht="12.75" x14ac:dyDescent="0.2">
      <c r="A32" s="85" t="s">
        <v>165</v>
      </c>
      <c r="B32" s="85"/>
      <c r="C32" s="85"/>
      <c r="D32" s="85"/>
      <c r="E32" s="85"/>
      <c r="F32" s="85"/>
      <c r="G32" s="85"/>
    </row>
    <row r="33" spans="1:7" s="7" customFormat="1" ht="12.75" x14ac:dyDescent="0.2">
      <c r="A33" s="85" t="s">
        <v>166</v>
      </c>
      <c r="B33" s="85"/>
      <c r="C33" s="85"/>
      <c r="D33" s="85"/>
      <c r="E33" s="85"/>
      <c r="F33" s="85"/>
      <c r="G33" s="85"/>
    </row>
    <row r="34" spans="1:7" s="7" customFormat="1" ht="12.75" x14ac:dyDescent="0.2">
      <c r="A34" s="85" t="s">
        <v>167</v>
      </c>
      <c r="B34" s="85"/>
      <c r="C34" s="85"/>
      <c r="D34" s="85"/>
      <c r="E34" s="85"/>
      <c r="F34" s="85"/>
      <c r="G34" s="85"/>
    </row>
    <row r="35" spans="1:7" s="7" customFormat="1" ht="12.75" x14ac:dyDescent="0.2">
      <c r="A35" s="85"/>
      <c r="B35" s="85"/>
      <c r="C35" s="85"/>
      <c r="D35" s="85"/>
      <c r="E35" s="85"/>
      <c r="F35" s="85"/>
      <c r="G35" s="85"/>
    </row>
    <row r="36" spans="1:7" s="7" customFormat="1" ht="12.75" x14ac:dyDescent="0.2">
      <c r="A36" s="34" t="s">
        <v>215</v>
      </c>
      <c r="B36" s="85"/>
      <c r="C36" s="85"/>
      <c r="D36" s="85"/>
      <c r="E36" s="85"/>
      <c r="F36" s="85"/>
      <c r="G36" s="85"/>
    </row>
    <row r="37" spans="1:7" s="7" customFormat="1" ht="12.75" x14ac:dyDescent="0.2">
      <c r="A37" s="85" t="s">
        <v>160</v>
      </c>
      <c r="B37" s="85"/>
      <c r="C37" s="85"/>
      <c r="D37" s="85"/>
      <c r="E37" s="85"/>
      <c r="F37" s="85"/>
      <c r="G37" s="85"/>
    </row>
    <row r="38" spans="1:7" s="7" customFormat="1" ht="12.75" x14ac:dyDescent="0.2">
      <c r="A38" s="85" t="s">
        <v>161</v>
      </c>
      <c r="B38" s="85"/>
      <c r="C38" s="85"/>
      <c r="D38" s="85"/>
      <c r="E38" s="85"/>
      <c r="F38" s="85"/>
      <c r="G38" s="85"/>
    </row>
  </sheetData>
  <sheetProtection sheet="1" objects="1" scenarios="1" formatCells="0" formatColumns="0" formatRows="0" insertRows="0" deleteRows="0" sort="0"/>
  <mergeCells count="11">
    <mergeCell ref="A13:I13"/>
    <mergeCell ref="H2:I2"/>
    <mergeCell ref="H3:I3"/>
    <mergeCell ref="H4:I4"/>
    <mergeCell ref="A6:F6"/>
    <mergeCell ref="A7:A8"/>
    <mergeCell ref="C7:D7"/>
    <mergeCell ref="E7:F7"/>
    <mergeCell ref="H7:I7"/>
    <mergeCell ref="H9:H11"/>
    <mergeCell ref="I9:I11"/>
  </mergeCells>
  <dataValidations count="2">
    <dataValidation type="list" allowBlank="1" showInputMessage="1" showErrorMessage="1" sqref="F15:F29">
      <formula1>$O$15:$O$16</formula1>
    </dataValidation>
    <dataValidation type="list" allowBlank="1" showInputMessage="1" showErrorMessage="1" sqref="B15:B29">
      <formula1>$P$15:$P$29</formula1>
    </dataValidation>
  </dataValidations>
  <hyperlinks>
    <hyperlink ref="H3" r:id="rId1"/>
    <hyperlink ref="H4" r:id="rId2"/>
  </hyperlinks>
  <pageMargins left="0.25" right="0.25" top="0.75" bottom="0.75" header="0.3" footer="0.3"/>
  <pageSetup paperSize="9" scale="93" orientation="landscape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G10" sqref="G10"/>
    </sheetView>
  </sheetViews>
  <sheetFormatPr defaultRowHeight="11.25" x14ac:dyDescent="0.2"/>
  <cols>
    <col min="1" max="1" width="13.42578125" style="2" customWidth="1"/>
    <col min="2" max="2" width="60" style="2" customWidth="1"/>
    <col min="3" max="3" width="11.85546875" style="5" customWidth="1"/>
    <col min="4" max="4" width="21.140625" style="5" customWidth="1"/>
    <col min="5" max="5" width="17.85546875" style="5" customWidth="1"/>
    <col min="6" max="16384" width="9.140625" style="1"/>
  </cols>
  <sheetData>
    <row r="1" spans="1:5" ht="24.95" customHeight="1" x14ac:dyDescent="0.2">
      <c r="A1" s="92" t="s">
        <v>126</v>
      </c>
      <c r="B1" s="92" t="s">
        <v>35</v>
      </c>
      <c r="C1" s="92" t="s">
        <v>127</v>
      </c>
      <c r="D1" s="93" t="s">
        <v>210</v>
      </c>
      <c r="E1" s="93" t="s">
        <v>211</v>
      </c>
    </row>
    <row r="2" spans="1:5" ht="15" customHeight="1" x14ac:dyDescent="0.2">
      <c r="A2" s="94" t="s">
        <v>95</v>
      </c>
      <c r="B2" s="95" t="s">
        <v>17</v>
      </c>
      <c r="C2" s="96" t="s">
        <v>87</v>
      </c>
      <c r="D2" s="97">
        <v>126.7</v>
      </c>
      <c r="E2" s="97">
        <v>158.37</v>
      </c>
    </row>
    <row r="3" spans="1:5" ht="15" customHeight="1" x14ac:dyDescent="0.2">
      <c r="A3" s="94" t="s">
        <v>96</v>
      </c>
      <c r="B3" s="95" t="s">
        <v>18</v>
      </c>
      <c r="C3" s="96" t="s">
        <v>87</v>
      </c>
      <c r="D3" s="97">
        <v>105.58</v>
      </c>
      <c r="E3" s="97">
        <v>131.97</v>
      </c>
    </row>
    <row r="4" spans="1:5" ht="15" customHeight="1" x14ac:dyDescent="0.2">
      <c r="A4" s="94" t="s">
        <v>97</v>
      </c>
      <c r="B4" s="95" t="s">
        <v>19</v>
      </c>
      <c r="C4" s="96" t="s">
        <v>87</v>
      </c>
      <c r="D4" s="97">
        <v>234.62</v>
      </c>
      <c r="E4" s="97">
        <v>293.27999999999997</v>
      </c>
    </row>
    <row r="5" spans="1:5" ht="15" customHeight="1" x14ac:dyDescent="0.2">
      <c r="A5" s="94" t="s">
        <v>97</v>
      </c>
      <c r="B5" s="95" t="s">
        <v>20</v>
      </c>
      <c r="C5" s="96" t="s">
        <v>87</v>
      </c>
      <c r="D5" s="97">
        <v>234.62</v>
      </c>
      <c r="E5" s="97">
        <v>293.27999999999997</v>
      </c>
    </row>
    <row r="6" spans="1:5" ht="15" customHeight="1" x14ac:dyDescent="0.2">
      <c r="A6" s="94" t="s">
        <v>98</v>
      </c>
      <c r="B6" s="95" t="s">
        <v>21</v>
      </c>
      <c r="C6" s="96" t="s">
        <v>87</v>
      </c>
      <c r="D6" s="97">
        <v>234.62</v>
      </c>
      <c r="E6" s="97">
        <v>293.27999999999997</v>
      </c>
    </row>
    <row r="7" spans="1:5" ht="15" customHeight="1" x14ac:dyDescent="0.2">
      <c r="A7" s="94" t="s">
        <v>99</v>
      </c>
      <c r="B7" s="95" t="s">
        <v>22</v>
      </c>
      <c r="C7" s="96" t="s">
        <v>87</v>
      </c>
      <c r="D7" s="97">
        <v>234.62</v>
      </c>
      <c r="E7" s="97">
        <v>293.27999999999997</v>
      </c>
    </row>
    <row r="8" spans="1:5" ht="15" customHeight="1" x14ac:dyDescent="0.2">
      <c r="A8" s="94" t="s">
        <v>100</v>
      </c>
      <c r="B8" s="95" t="s">
        <v>23</v>
      </c>
      <c r="C8" s="96" t="s">
        <v>87</v>
      </c>
      <c r="D8" s="97">
        <v>234.62</v>
      </c>
      <c r="E8" s="97">
        <v>293.27999999999997</v>
      </c>
    </row>
    <row r="9" spans="1:5" ht="15" customHeight="1" x14ac:dyDescent="0.2">
      <c r="A9" s="94" t="s">
        <v>100</v>
      </c>
      <c r="B9" s="95" t="s">
        <v>24</v>
      </c>
      <c r="C9" s="96" t="s">
        <v>87</v>
      </c>
      <c r="D9" s="97">
        <v>234.62</v>
      </c>
      <c r="E9" s="97">
        <v>293.27999999999997</v>
      </c>
    </row>
    <row r="10" spans="1:5" ht="15" customHeight="1" x14ac:dyDescent="0.2">
      <c r="A10" s="94" t="s">
        <v>101</v>
      </c>
      <c r="B10" s="95" t="s">
        <v>25</v>
      </c>
      <c r="C10" s="96" t="s">
        <v>87</v>
      </c>
      <c r="D10" s="97">
        <v>234.62</v>
      </c>
      <c r="E10" s="97">
        <v>293.27999999999997</v>
      </c>
    </row>
    <row r="11" spans="1:5" ht="15" customHeight="1" x14ac:dyDescent="0.2">
      <c r="A11" s="94" t="s">
        <v>102</v>
      </c>
      <c r="B11" s="95" t="s">
        <v>26</v>
      </c>
      <c r="C11" s="96" t="s">
        <v>87</v>
      </c>
      <c r="D11" s="97">
        <v>234.62</v>
      </c>
      <c r="E11" s="97">
        <v>293.27999999999997</v>
      </c>
    </row>
    <row r="12" spans="1:5" ht="15" customHeight="1" x14ac:dyDescent="0.2">
      <c r="A12" s="94" t="s">
        <v>107</v>
      </c>
      <c r="B12" s="95" t="s">
        <v>27</v>
      </c>
      <c r="C12" s="96" t="s">
        <v>87</v>
      </c>
      <c r="D12" s="97">
        <v>234.62</v>
      </c>
      <c r="E12" s="97">
        <v>293.27999999999997</v>
      </c>
    </row>
    <row r="13" spans="1:5" ht="15" customHeight="1" x14ac:dyDescent="0.2">
      <c r="A13" s="94" t="s">
        <v>103</v>
      </c>
      <c r="B13" s="95" t="s">
        <v>28</v>
      </c>
      <c r="C13" s="96" t="s">
        <v>87</v>
      </c>
      <c r="D13" s="97">
        <v>234.62</v>
      </c>
      <c r="E13" s="97">
        <v>293.27999999999997</v>
      </c>
    </row>
    <row r="14" spans="1:5" ht="15" customHeight="1" x14ac:dyDescent="0.2">
      <c r="A14" s="94" t="s">
        <v>104</v>
      </c>
      <c r="B14" s="95" t="s">
        <v>29</v>
      </c>
      <c r="C14" s="96" t="s">
        <v>87</v>
      </c>
      <c r="D14" s="97">
        <v>234.62</v>
      </c>
      <c r="E14" s="97">
        <v>293.27999999999997</v>
      </c>
    </row>
    <row r="15" spans="1:5" ht="15" customHeight="1" x14ac:dyDescent="0.2">
      <c r="A15" s="94" t="s">
        <v>105</v>
      </c>
      <c r="B15" s="95" t="s">
        <v>30</v>
      </c>
      <c r="C15" s="96" t="s">
        <v>87</v>
      </c>
      <c r="D15" s="97">
        <v>234.62</v>
      </c>
      <c r="E15" s="97">
        <v>293.27999999999997</v>
      </c>
    </row>
    <row r="16" spans="1:5" ht="15" customHeight="1" x14ac:dyDescent="0.2">
      <c r="A16" s="94" t="s">
        <v>106</v>
      </c>
      <c r="B16" s="95" t="s">
        <v>31</v>
      </c>
      <c r="C16" s="96" t="s">
        <v>87</v>
      </c>
      <c r="D16" s="97">
        <v>234.62</v>
      </c>
      <c r="E16" s="97">
        <v>293.27999999999997</v>
      </c>
    </row>
    <row r="17" spans="1:5" ht="15" customHeight="1" x14ac:dyDescent="0.2">
      <c r="A17" s="94" t="s">
        <v>108</v>
      </c>
      <c r="B17" s="95" t="s">
        <v>32</v>
      </c>
      <c r="C17" s="96" t="s">
        <v>87</v>
      </c>
      <c r="D17" s="97">
        <v>234.62</v>
      </c>
      <c r="E17" s="97">
        <v>293.27999999999997</v>
      </c>
    </row>
    <row r="18" spans="1:5" ht="15" customHeight="1" x14ac:dyDescent="0.2">
      <c r="A18" s="94" t="s">
        <v>109</v>
      </c>
      <c r="B18" s="95" t="s">
        <v>33</v>
      </c>
      <c r="C18" s="96" t="s">
        <v>87</v>
      </c>
      <c r="D18" s="97">
        <v>234.62</v>
      </c>
      <c r="E18" s="97">
        <v>293.27999999999997</v>
      </c>
    </row>
    <row r="19" spans="1:5" ht="15" customHeight="1" x14ac:dyDescent="0.2">
      <c r="A19" s="94" t="s">
        <v>111</v>
      </c>
      <c r="B19" s="95" t="s">
        <v>0</v>
      </c>
      <c r="C19" s="96" t="s">
        <v>110</v>
      </c>
      <c r="D19" s="97">
        <v>0.6</v>
      </c>
      <c r="E19" s="97">
        <v>0.75</v>
      </c>
    </row>
    <row r="20" spans="1:5" ht="15" customHeight="1" x14ac:dyDescent="0.2">
      <c r="A20" s="94" t="s">
        <v>112</v>
      </c>
      <c r="B20" s="95" t="s">
        <v>1</v>
      </c>
      <c r="C20" s="96" t="s">
        <v>110</v>
      </c>
      <c r="D20" s="97">
        <v>0.6</v>
      </c>
      <c r="E20" s="97">
        <v>0.75</v>
      </c>
    </row>
    <row r="21" spans="1:5" ht="15" customHeight="1" x14ac:dyDescent="0.2">
      <c r="A21" s="94" t="s">
        <v>113</v>
      </c>
      <c r="B21" s="95" t="s">
        <v>2</v>
      </c>
      <c r="C21" s="96" t="s">
        <v>110</v>
      </c>
      <c r="D21" s="97">
        <v>1.06</v>
      </c>
      <c r="E21" s="97">
        <v>1.32</v>
      </c>
    </row>
    <row r="22" spans="1:5" ht="15" customHeight="1" x14ac:dyDescent="0.2">
      <c r="A22" s="94" t="s">
        <v>114</v>
      </c>
      <c r="B22" s="95" t="s">
        <v>3</v>
      </c>
      <c r="C22" s="96" t="s">
        <v>110</v>
      </c>
      <c r="D22" s="97">
        <v>0.79</v>
      </c>
      <c r="E22" s="97">
        <v>0.99</v>
      </c>
    </row>
    <row r="23" spans="1:5" ht="15" customHeight="1" x14ac:dyDescent="0.2">
      <c r="A23" s="94" t="s">
        <v>115</v>
      </c>
      <c r="B23" s="95" t="s">
        <v>4</v>
      </c>
      <c r="C23" s="96" t="s">
        <v>110</v>
      </c>
      <c r="D23" s="97">
        <v>0.66</v>
      </c>
      <c r="E23" s="97">
        <v>0.83</v>
      </c>
    </row>
    <row r="24" spans="1:5" ht="15" customHeight="1" x14ac:dyDescent="0.2">
      <c r="A24" s="94" t="s">
        <v>116</v>
      </c>
      <c r="B24" s="95" t="s">
        <v>5</v>
      </c>
      <c r="C24" s="96" t="s">
        <v>110</v>
      </c>
      <c r="D24" s="97">
        <v>0.79</v>
      </c>
      <c r="E24" s="97">
        <v>0.99</v>
      </c>
    </row>
    <row r="25" spans="1:5" ht="15" customHeight="1" x14ac:dyDescent="0.2">
      <c r="A25" s="94" t="s">
        <v>117</v>
      </c>
      <c r="B25" s="95" t="s">
        <v>6</v>
      </c>
      <c r="C25" s="96" t="s">
        <v>110</v>
      </c>
      <c r="D25" s="97">
        <v>0.66</v>
      </c>
      <c r="E25" s="97">
        <v>0.83</v>
      </c>
    </row>
    <row r="26" spans="1:5" ht="15" customHeight="1" x14ac:dyDescent="0.2">
      <c r="A26" s="94" t="s">
        <v>118</v>
      </c>
      <c r="B26" s="95" t="s">
        <v>7</v>
      </c>
      <c r="C26" s="96" t="s">
        <v>110</v>
      </c>
      <c r="D26" s="97">
        <v>0.79</v>
      </c>
      <c r="E26" s="97">
        <v>0.99</v>
      </c>
    </row>
    <row r="27" spans="1:5" ht="15" customHeight="1" x14ac:dyDescent="0.2">
      <c r="A27" s="94" t="s">
        <v>119</v>
      </c>
      <c r="B27" s="95" t="s">
        <v>8</v>
      </c>
      <c r="C27" s="96" t="s">
        <v>110</v>
      </c>
      <c r="D27" s="97">
        <v>1.28</v>
      </c>
      <c r="E27" s="97">
        <v>1.6</v>
      </c>
    </row>
    <row r="28" spans="1:5" ht="15" customHeight="1" x14ac:dyDescent="0.2">
      <c r="A28" s="94" t="s">
        <v>213</v>
      </c>
      <c r="B28" s="95" t="s">
        <v>9</v>
      </c>
      <c r="C28" s="96" t="s">
        <v>110</v>
      </c>
      <c r="D28" s="97">
        <v>0.79</v>
      </c>
      <c r="E28" s="97">
        <v>0.99</v>
      </c>
    </row>
    <row r="29" spans="1:5" ht="15" customHeight="1" x14ac:dyDescent="0.2">
      <c r="A29" s="94" t="s">
        <v>120</v>
      </c>
      <c r="B29" s="95" t="s">
        <v>10</v>
      </c>
      <c r="C29" s="96" t="s">
        <v>110</v>
      </c>
      <c r="D29" s="97">
        <v>0.79</v>
      </c>
      <c r="E29" s="97">
        <v>0.99</v>
      </c>
    </row>
    <row r="30" spans="1:5" ht="15" customHeight="1" x14ac:dyDescent="0.2">
      <c r="A30" s="94" t="s">
        <v>214</v>
      </c>
      <c r="B30" s="95" t="s">
        <v>11</v>
      </c>
      <c r="C30" s="96" t="s">
        <v>110</v>
      </c>
      <c r="D30" s="97">
        <v>1.06</v>
      </c>
      <c r="E30" s="97">
        <v>1.32</v>
      </c>
    </row>
    <row r="31" spans="1:5" ht="15" customHeight="1" x14ac:dyDescent="0.2">
      <c r="A31" s="94" t="s">
        <v>121</v>
      </c>
      <c r="B31" s="95" t="s">
        <v>12</v>
      </c>
      <c r="C31" s="96" t="s">
        <v>110</v>
      </c>
      <c r="D31" s="97">
        <v>0.79</v>
      </c>
      <c r="E31" s="97">
        <v>0.99</v>
      </c>
    </row>
    <row r="32" spans="1:5" ht="15" customHeight="1" x14ac:dyDescent="0.2">
      <c r="A32" s="94" t="s">
        <v>122</v>
      </c>
      <c r="B32" s="95" t="s">
        <v>13</v>
      </c>
      <c r="C32" s="96" t="s">
        <v>110</v>
      </c>
      <c r="D32" s="97">
        <v>1.06</v>
      </c>
      <c r="E32" s="97">
        <v>1.32</v>
      </c>
    </row>
    <row r="33" spans="1:5" ht="15" customHeight="1" x14ac:dyDescent="0.2">
      <c r="A33" s="94" t="s">
        <v>123</v>
      </c>
      <c r="B33" s="95" t="s">
        <v>14</v>
      </c>
      <c r="C33" s="96" t="s">
        <v>110</v>
      </c>
      <c r="D33" s="97">
        <v>0.79</v>
      </c>
      <c r="E33" s="97">
        <v>0.99</v>
      </c>
    </row>
    <row r="34" spans="1:5" ht="15" customHeight="1" x14ac:dyDescent="0.2">
      <c r="A34" s="94" t="s">
        <v>124</v>
      </c>
      <c r="B34" s="95" t="s">
        <v>15</v>
      </c>
      <c r="C34" s="96" t="s">
        <v>110</v>
      </c>
      <c r="D34" s="97">
        <v>1.06</v>
      </c>
      <c r="E34" s="97">
        <v>1.32</v>
      </c>
    </row>
    <row r="35" spans="1:5" ht="15" customHeight="1" x14ac:dyDescent="0.2">
      <c r="A35" s="94" t="s">
        <v>125</v>
      </c>
      <c r="B35" s="95" t="s">
        <v>16</v>
      </c>
      <c r="C35" s="96" t="s">
        <v>110</v>
      </c>
      <c r="D35" s="97">
        <v>1.06</v>
      </c>
      <c r="E35" s="97">
        <v>1.32</v>
      </c>
    </row>
    <row r="36" spans="1:5" x14ac:dyDescent="0.2">
      <c r="C36" s="3"/>
      <c r="D36" s="4"/>
      <c r="E36" s="4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 продукте</vt:lpstr>
      <vt:lpstr>Панели</vt:lpstr>
      <vt:lpstr>Готовые фасады</vt:lpstr>
      <vt:lpstr>Номенклатура</vt:lpstr>
      <vt:lpstr>Курс</vt:lpstr>
      <vt:lpstr>Курс2</vt:lpstr>
      <vt:lpstr>'О продукте'!Область_печати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2020-08-14T03:36:07Z</dcterms:modified>
</cp:coreProperties>
</file>